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1 - Soupis prací - Dem..." sheetId="2" r:id="rId2"/>
    <sheet name="02.1 - Soupis prací - Zpe..." sheetId="3" r:id="rId3"/>
    <sheet name="05.1 - Soupis prací - Zas..." sheetId="4" r:id="rId4"/>
    <sheet name="06.1 - SO 06.1 - Infocentrum" sheetId="5" r:id="rId5"/>
    <sheet name="06.2 - SO 06.2 - Přípojka..." sheetId="6" r:id="rId6"/>
    <sheet name="06.4 - SO 06.4 - Přípojka..." sheetId="7" r:id="rId7"/>
    <sheet name="09.1 - Soupis prací - REK..." sheetId="8" r:id="rId8"/>
    <sheet name="10.1 - Soupis prací - SIL..." sheetId="9" r:id="rId9"/>
    <sheet name="11.1 - Soupis prací - PRO..." sheetId="10" r:id="rId10"/>
    <sheet name="13.1 - Soupis prací -  OP..." sheetId="11" r:id="rId11"/>
    <sheet name="15.1 - Soupis prací - SAD..." sheetId="12" r:id="rId12"/>
    <sheet name="16.1 - Soupis prací - Vod..." sheetId="13" r:id="rId13"/>
    <sheet name="17.1 - Soupis prací - Mob..." sheetId="14" r:id="rId14"/>
    <sheet name="18.1 - Soupis prací - Pří..." sheetId="15" r:id="rId15"/>
    <sheet name="VON - Soupis prací  - Ved..." sheetId="16" r:id="rId16"/>
    <sheet name="Pokyny pro vyplnění" sheetId="17" r:id="rId17"/>
  </sheets>
  <definedNames>
    <definedName name="_xlnm.Print_Area" localSheetId="0">'Rekapitulace stavby'!$D$4:$AO$33,'Rekapitulace stavby'!$C$39:$AQ$80</definedName>
    <definedName name="_xlnm.Print_Titles" localSheetId="0">'Rekapitulace stavby'!$49:$49</definedName>
    <definedName name="_xlnm._FilterDatabase" localSheetId="1" hidden="1">'01.1 - Soupis prací - Dem...'!$C$96:$K$512</definedName>
    <definedName name="_xlnm.Print_Area" localSheetId="1">'01.1 - Soupis prací - Dem...'!$C$4:$J$38,'01.1 - Soupis prací - Dem...'!$C$44:$J$76,'01.1 - Soupis prací - Dem...'!$C$82:$K$512</definedName>
    <definedName name="_xlnm.Print_Titles" localSheetId="1">'01.1 - Soupis prací - Dem...'!$96:$96</definedName>
    <definedName name="_xlnm._FilterDatabase" localSheetId="2" hidden="1">'02.1 - Soupis prací - Zpe...'!$C$100:$K$936</definedName>
    <definedName name="_xlnm.Print_Area" localSheetId="2">'02.1 - Soupis prací - Zpe...'!$C$4:$J$38,'02.1 - Soupis prací - Zpe...'!$C$44:$J$80,'02.1 - Soupis prací - Zpe...'!$C$86:$K$936</definedName>
    <definedName name="_xlnm.Print_Titles" localSheetId="2">'02.1 - Soupis prací - Zpe...'!$100:$100</definedName>
    <definedName name="_xlnm._FilterDatabase" localSheetId="3" hidden="1">'05.1 - Soupis prací - Zas...'!$C$92:$K$248</definedName>
    <definedName name="_xlnm.Print_Area" localSheetId="3">'05.1 - Soupis prací - Zas...'!$C$4:$J$38,'05.1 - Soupis prací - Zas...'!$C$44:$J$72,'05.1 - Soupis prací - Zas...'!$C$78:$K$248</definedName>
    <definedName name="_xlnm.Print_Titles" localSheetId="3">'05.1 - Soupis prací - Zas...'!$92:$92</definedName>
    <definedName name="_xlnm._FilterDatabase" localSheetId="4" hidden="1">'06.1 - SO 06.1 - Infocentrum'!$C$107:$K$596</definedName>
    <definedName name="_xlnm.Print_Area" localSheetId="4">'06.1 - SO 06.1 - Infocentrum'!$C$4:$J$38,'06.1 - SO 06.1 - Infocentrum'!$C$44:$J$87,'06.1 - SO 06.1 - Infocentrum'!$C$93:$K$596</definedName>
    <definedName name="_xlnm.Print_Titles" localSheetId="4">'06.1 - SO 06.1 - Infocentrum'!$107:$107</definedName>
    <definedName name="_xlnm._FilterDatabase" localSheetId="5" hidden="1">'06.2 - SO 06.2 - Přípojka...'!$C$83:$K$87</definedName>
    <definedName name="_xlnm.Print_Area" localSheetId="5">'06.2 - SO 06.2 - Přípojka...'!$C$4:$J$38,'06.2 - SO 06.2 - Přípojka...'!$C$44:$J$63,'06.2 - SO 06.2 - Přípojka...'!$C$69:$K$87</definedName>
    <definedName name="_xlnm.Print_Titles" localSheetId="5">'06.2 - SO 06.2 - Přípojka...'!$83:$83</definedName>
    <definedName name="_xlnm._FilterDatabase" localSheetId="6" hidden="1">'06.4 - SO 06.4 - Přípojka...'!$C$83:$K$87</definedName>
    <definedName name="_xlnm.Print_Area" localSheetId="6">'06.4 - SO 06.4 - Přípojka...'!$C$4:$J$38,'06.4 - SO 06.4 - Přípojka...'!$C$44:$J$63,'06.4 - SO 06.4 - Přípojka...'!$C$69:$K$87</definedName>
    <definedName name="_xlnm.Print_Titles" localSheetId="6">'06.4 - SO 06.4 - Přípojka...'!$83:$83</definedName>
    <definedName name="_xlnm._FilterDatabase" localSheetId="7" hidden="1">'09.1 - Soupis prací - REK...'!$C$83:$K$87</definedName>
    <definedName name="_xlnm.Print_Area" localSheetId="7">'09.1 - Soupis prací - REK...'!$C$4:$J$38,'09.1 - Soupis prací - REK...'!$C$44:$J$63,'09.1 - Soupis prací - REK...'!$C$69:$K$87</definedName>
    <definedName name="_xlnm.Print_Titles" localSheetId="7">'09.1 - Soupis prací - REK...'!$83:$83</definedName>
    <definedName name="_xlnm._FilterDatabase" localSheetId="8" hidden="1">'10.1 - Soupis prací - SIL...'!$C$83:$K$87</definedName>
    <definedName name="_xlnm.Print_Area" localSheetId="8">'10.1 - Soupis prací - SIL...'!$C$4:$J$38,'10.1 - Soupis prací - SIL...'!$C$44:$J$63,'10.1 - Soupis prací - SIL...'!$C$69:$K$87</definedName>
    <definedName name="_xlnm.Print_Titles" localSheetId="8">'10.1 - Soupis prací - SIL...'!$83:$83</definedName>
    <definedName name="_xlnm._FilterDatabase" localSheetId="9" hidden="1">'11.1 - Soupis prací - PRO...'!$C$83:$K$87</definedName>
    <definedName name="_xlnm.Print_Area" localSheetId="9">'11.1 - Soupis prací - PRO...'!$C$4:$J$38,'11.1 - Soupis prací - PRO...'!$C$44:$J$63,'11.1 - Soupis prací - PRO...'!$C$69:$K$87</definedName>
    <definedName name="_xlnm.Print_Titles" localSheetId="9">'11.1 - Soupis prací - PRO...'!$83:$83</definedName>
    <definedName name="_xlnm._FilterDatabase" localSheetId="10" hidden="1">'13.1 - Soupis prací -  OP...'!$C$83:$K$87</definedName>
    <definedName name="_xlnm.Print_Area" localSheetId="10">'13.1 - Soupis prací -  OP...'!$C$4:$J$38,'13.1 - Soupis prací -  OP...'!$C$44:$J$63,'13.1 - Soupis prací -  OP...'!$C$69:$K$87</definedName>
    <definedName name="_xlnm.Print_Titles" localSheetId="10">'13.1 - Soupis prací -  OP...'!$83:$83</definedName>
    <definedName name="_xlnm._FilterDatabase" localSheetId="11" hidden="1">'15.1 - Soupis prací - SAD...'!$C$83:$K$87</definedName>
    <definedName name="_xlnm.Print_Area" localSheetId="11">'15.1 - Soupis prací - SAD...'!$C$4:$J$38,'15.1 - Soupis prací - SAD...'!$C$44:$J$63,'15.1 - Soupis prací - SAD...'!$C$69:$K$87</definedName>
    <definedName name="_xlnm.Print_Titles" localSheetId="11">'15.1 - Soupis prací - SAD...'!$83:$83</definedName>
    <definedName name="_xlnm._FilterDatabase" localSheetId="12" hidden="1">'16.1 - Soupis prací - Vod...'!$C$93:$K$269</definedName>
    <definedName name="_xlnm.Print_Area" localSheetId="12">'16.1 - Soupis prací - Vod...'!$C$4:$J$38,'16.1 - Soupis prací - Vod...'!$C$44:$J$73,'16.1 - Soupis prací - Vod...'!$C$79:$K$269</definedName>
    <definedName name="_xlnm.Print_Titles" localSheetId="12">'16.1 - Soupis prací - Vod...'!$93:$93</definedName>
    <definedName name="_xlnm._FilterDatabase" localSheetId="13" hidden="1">'17.1 - Soupis prací - Mob...'!$C$95:$K$348</definedName>
    <definedName name="_xlnm.Print_Area" localSheetId="13">'17.1 - Soupis prací - Mob...'!$C$4:$J$38,'17.1 - Soupis prací - Mob...'!$C$44:$J$75,'17.1 - Soupis prací - Mob...'!$C$81:$K$348</definedName>
    <definedName name="_xlnm.Print_Titles" localSheetId="13">'17.1 - Soupis prací - Mob...'!$95:$95</definedName>
    <definedName name="_xlnm._FilterDatabase" localSheetId="14" hidden="1">'18.1 - Soupis prací - Pří...'!$C$89:$K$159</definedName>
    <definedName name="_xlnm.Print_Area" localSheetId="14">'18.1 - Soupis prací - Pří...'!$C$4:$J$38,'18.1 - Soupis prací - Pří...'!$C$44:$J$69,'18.1 - Soupis prací - Pří...'!$C$75:$K$159</definedName>
    <definedName name="_xlnm.Print_Titles" localSheetId="14">'18.1 - Soupis prací - Pří...'!$89:$89</definedName>
    <definedName name="_xlnm._FilterDatabase" localSheetId="15" hidden="1">'VON - Soupis prací  - Ved...'!$C$88:$K$105</definedName>
    <definedName name="_xlnm.Print_Area" localSheetId="15">'VON - Soupis prací  - Ved...'!$C$4:$J$38,'VON - Soupis prací  - Ved...'!$C$44:$J$68,'VON - Soupis prací  - Ved...'!$C$74:$K$105</definedName>
    <definedName name="_xlnm.Print_Titles" localSheetId="15">'VON - Soupis prací  - Ved...'!$88:$88</definedName>
    <definedName name="_xlnm.Print_Area" localSheetId="16">'Pokyny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79"/>
  <c r="AX79"/>
  <c i="16" r="BI105"/>
  <c r="BH105"/>
  <c r="BG105"/>
  <c r="BF105"/>
  <c r="T105"/>
  <c r="R105"/>
  <c r="P105"/>
  <c r="BK105"/>
  <c r="J105"/>
  <c r="BE105"/>
  <c r="BI104"/>
  <c r="BH104"/>
  <c r="BG104"/>
  <c r="BF104"/>
  <c r="T104"/>
  <c r="T103"/>
  <c r="R104"/>
  <c r="R103"/>
  <c r="P104"/>
  <c r="P103"/>
  <c r="BK104"/>
  <c r="BK103"/>
  <c r="J103"/>
  <c r="J104"/>
  <c r="BE104"/>
  <c r="J67"/>
  <c r="BI102"/>
  <c r="BH102"/>
  <c r="BG102"/>
  <c r="BF102"/>
  <c r="T102"/>
  <c r="R102"/>
  <c r="P102"/>
  <c r="BK102"/>
  <c r="J102"/>
  <c r="BE102"/>
  <c r="BI101"/>
  <c r="BH101"/>
  <c r="BG101"/>
  <c r="BF101"/>
  <c r="T101"/>
  <c r="T100"/>
  <c r="R101"/>
  <c r="R100"/>
  <c r="P101"/>
  <c r="P100"/>
  <c r="BK101"/>
  <c r="BK100"/>
  <c r="J100"/>
  <c r="J101"/>
  <c r="BE101"/>
  <c r="J66"/>
  <c r="BI99"/>
  <c r="BH99"/>
  <c r="BG99"/>
  <c r="BF99"/>
  <c r="T99"/>
  <c r="T98"/>
  <c r="R99"/>
  <c r="R98"/>
  <c r="P99"/>
  <c r="P98"/>
  <c r="BK99"/>
  <c r="BK98"/>
  <c r="J98"/>
  <c r="J99"/>
  <c r="BE99"/>
  <c r="J65"/>
  <c r="BI97"/>
  <c r="BH97"/>
  <c r="BG97"/>
  <c r="BF97"/>
  <c r="T97"/>
  <c r="T96"/>
  <c r="R97"/>
  <c r="R96"/>
  <c r="P97"/>
  <c r="P96"/>
  <c r="BK97"/>
  <c r="BK96"/>
  <c r="J96"/>
  <c r="J97"/>
  <c r="BE97"/>
  <c r="J64"/>
  <c r="BI95"/>
  <c r="BH95"/>
  <c r="BG95"/>
  <c r="BF95"/>
  <c r="T95"/>
  <c r="T94"/>
  <c r="R95"/>
  <c r="R94"/>
  <c r="P95"/>
  <c r="P94"/>
  <c r="BK95"/>
  <c r="BK94"/>
  <c r="J94"/>
  <c r="J95"/>
  <c r="BE95"/>
  <c r="J63"/>
  <c r="BI93"/>
  <c r="BH93"/>
  <c r="BG93"/>
  <c r="BF93"/>
  <c r="T93"/>
  <c r="R93"/>
  <c r="P93"/>
  <c r="BK93"/>
  <c r="J93"/>
  <c r="BE93"/>
  <c r="BI92"/>
  <c r="F36"/>
  <c i="1" r="BD79"/>
  <c i="16" r="BH92"/>
  <c r="F35"/>
  <c i="1" r="BC79"/>
  <c i="16" r="BG92"/>
  <c r="F34"/>
  <c i="1" r="BB79"/>
  <c i="16" r="BF92"/>
  <c r="J33"/>
  <c i="1" r="AW79"/>
  <c i="16" r="F33"/>
  <c i="1" r="BA79"/>
  <c i="16" r="T92"/>
  <c r="T91"/>
  <c r="T90"/>
  <c r="T89"/>
  <c r="R92"/>
  <c r="R91"/>
  <c r="R90"/>
  <c r="R89"/>
  <c r="P92"/>
  <c r="P91"/>
  <c r="P90"/>
  <c r="P89"/>
  <c i="1" r="AU79"/>
  <c i="16" r="BK92"/>
  <c r="BK91"/>
  <c r="J91"/>
  <c r="BK90"/>
  <c r="J90"/>
  <c r="BK89"/>
  <c r="J89"/>
  <c r="J60"/>
  <c r="J29"/>
  <c i="1" r="AG79"/>
  <c i="16" r="J92"/>
  <c r="BE92"/>
  <c r="J32"/>
  <c i="1" r="AV79"/>
  <c i="16" r="F32"/>
  <c i="1" r="AZ79"/>
  <c i="16" r="J62"/>
  <c r="J61"/>
  <c r="J85"/>
  <c r="F83"/>
  <c r="E81"/>
  <c r="J55"/>
  <c r="F53"/>
  <c r="E51"/>
  <c r="J38"/>
  <c r="J20"/>
  <c r="E20"/>
  <c r="F86"/>
  <c r="F56"/>
  <c r="J19"/>
  <c r="J17"/>
  <c r="E17"/>
  <c r="F85"/>
  <c r="F55"/>
  <c r="J16"/>
  <c r="J14"/>
  <c r="J83"/>
  <c r="J53"/>
  <c r="E7"/>
  <c r="E77"/>
  <c r="E47"/>
  <c i="1" r="AY77"/>
  <c r="AX77"/>
  <c i="15"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T152"/>
  <c r="T151"/>
  <c r="R153"/>
  <c r="R152"/>
  <c r="R151"/>
  <c r="P153"/>
  <c r="P152"/>
  <c r="P151"/>
  <c r="BK153"/>
  <c r="BK152"/>
  <c r="J152"/>
  <c r="BK151"/>
  <c r="J151"/>
  <c r="J153"/>
  <c r="BE153"/>
  <c r="J68"/>
  <c r="J67"/>
  <c r="BI149"/>
  <c r="BH149"/>
  <c r="BG149"/>
  <c r="BF149"/>
  <c r="T149"/>
  <c r="T148"/>
  <c r="R149"/>
  <c r="R148"/>
  <c r="P149"/>
  <c r="P148"/>
  <c r="BK149"/>
  <c r="BK148"/>
  <c r="J148"/>
  <c r="J149"/>
  <c r="BE149"/>
  <c r="J66"/>
  <c r="BI147"/>
  <c r="BH147"/>
  <c r="BG147"/>
  <c r="BF147"/>
  <c r="T147"/>
  <c r="T146"/>
  <c r="R147"/>
  <c r="R146"/>
  <c r="P147"/>
  <c r="P146"/>
  <c r="BK147"/>
  <c r="BK146"/>
  <c r="J146"/>
  <c r="J147"/>
  <c r="BE147"/>
  <c r="J65"/>
  <c r="BI142"/>
  <c r="BH142"/>
  <c r="BG142"/>
  <c r="BF142"/>
  <c r="T142"/>
  <c r="T141"/>
  <c r="R142"/>
  <c r="R141"/>
  <c r="P142"/>
  <c r="P141"/>
  <c r="BK142"/>
  <c r="BK141"/>
  <c r="J141"/>
  <c r="J142"/>
  <c r="BE142"/>
  <c r="J64"/>
  <c r="BI135"/>
  <c r="BH135"/>
  <c r="BG135"/>
  <c r="BF135"/>
  <c r="T135"/>
  <c r="R135"/>
  <c r="P135"/>
  <c r="BK135"/>
  <c r="J135"/>
  <c r="BE135"/>
  <c r="BI133"/>
  <c r="BH133"/>
  <c r="BG133"/>
  <c r="BF133"/>
  <c r="T133"/>
  <c r="R133"/>
  <c r="P133"/>
  <c r="BK133"/>
  <c r="J133"/>
  <c r="BE133"/>
  <c r="BI127"/>
  <c r="BH127"/>
  <c r="BG127"/>
  <c r="BF127"/>
  <c r="T127"/>
  <c r="R127"/>
  <c r="P127"/>
  <c r="BK127"/>
  <c r="J127"/>
  <c r="BE127"/>
  <c r="BI121"/>
  <c r="BH121"/>
  <c r="BG121"/>
  <c r="BF121"/>
  <c r="T121"/>
  <c r="T120"/>
  <c r="R121"/>
  <c r="R120"/>
  <c r="P121"/>
  <c r="P120"/>
  <c r="BK121"/>
  <c r="BK120"/>
  <c r="J120"/>
  <c r="J121"/>
  <c r="BE121"/>
  <c r="J63"/>
  <c r="BI113"/>
  <c r="BH113"/>
  <c r="BG113"/>
  <c r="BF113"/>
  <c r="T113"/>
  <c r="R113"/>
  <c r="P113"/>
  <c r="BK113"/>
  <c r="J113"/>
  <c r="BE113"/>
  <c r="BI110"/>
  <c r="BH110"/>
  <c r="BG110"/>
  <c r="BF110"/>
  <c r="T110"/>
  <c r="R110"/>
  <c r="P110"/>
  <c r="BK110"/>
  <c r="J110"/>
  <c r="BE110"/>
  <c r="BI108"/>
  <c r="BH108"/>
  <c r="BG108"/>
  <c r="BF108"/>
  <c r="T108"/>
  <c r="R108"/>
  <c r="P108"/>
  <c r="BK108"/>
  <c r="J108"/>
  <c r="BE108"/>
  <c r="BI105"/>
  <c r="BH105"/>
  <c r="BG105"/>
  <c r="BF105"/>
  <c r="T105"/>
  <c r="R105"/>
  <c r="P105"/>
  <c r="BK105"/>
  <c r="J105"/>
  <c r="BE105"/>
  <c r="BI99"/>
  <c r="BH99"/>
  <c r="BG99"/>
  <c r="BF99"/>
  <c r="T99"/>
  <c r="R99"/>
  <c r="P99"/>
  <c r="BK99"/>
  <c r="J99"/>
  <c r="BE99"/>
  <c r="BI97"/>
  <c r="BH97"/>
  <c r="BG97"/>
  <c r="BF97"/>
  <c r="T97"/>
  <c r="R97"/>
  <c r="P97"/>
  <c r="BK97"/>
  <c r="J97"/>
  <c r="BE97"/>
  <c r="BI93"/>
  <c r="F36"/>
  <c i="1" r="BD77"/>
  <c i="15" r="BH93"/>
  <c r="F35"/>
  <c i="1" r="BC77"/>
  <c i="15" r="BG93"/>
  <c r="F34"/>
  <c i="1" r="BB77"/>
  <c i="15" r="BF93"/>
  <c r="J33"/>
  <c i="1" r="AW77"/>
  <c i="15" r="F33"/>
  <c i="1" r="BA77"/>
  <c i="15" r="T93"/>
  <c r="T92"/>
  <c r="T91"/>
  <c r="T90"/>
  <c r="R93"/>
  <c r="R92"/>
  <c r="R91"/>
  <c r="R90"/>
  <c r="P93"/>
  <c r="P92"/>
  <c r="P91"/>
  <c r="P90"/>
  <c i="1" r="AU77"/>
  <c i="15" r="BK93"/>
  <c r="BK92"/>
  <c r="J92"/>
  <c r="BK91"/>
  <c r="J91"/>
  <c r="BK90"/>
  <c r="J90"/>
  <c r="J60"/>
  <c r="J29"/>
  <c i="1" r="AG77"/>
  <c i="15" r="J93"/>
  <c r="BE93"/>
  <c r="J32"/>
  <c i="1" r="AV77"/>
  <c i="15" r="F32"/>
  <c i="1" r="AZ77"/>
  <c i="15" r="J62"/>
  <c r="J61"/>
  <c r="J86"/>
  <c r="F86"/>
  <c r="F84"/>
  <c r="E82"/>
  <c r="J55"/>
  <c r="F55"/>
  <c r="F53"/>
  <c r="E51"/>
  <c r="J38"/>
  <c r="J20"/>
  <c r="E20"/>
  <c r="F87"/>
  <c r="F56"/>
  <c r="J19"/>
  <c r="J14"/>
  <c r="J84"/>
  <c r="J53"/>
  <c r="E7"/>
  <c r="E78"/>
  <c r="E47"/>
  <c i="1" r="AY75"/>
  <c r="AX75"/>
  <c i="14" r="BI348"/>
  <c r="BH348"/>
  <c r="BG348"/>
  <c r="BF348"/>
  <c r="T348"/>
  <c r="R348"/>
  <c r="P348"/>
  <c r="BK348"/>
  <c r="J348"/>
  <c r="BE348"/>
  <c r="BI347"/>
  <c r="BH347"/>
  <c r="BG347"/>
  <c r="BF347"/>
  <c r="T347"/>
  <c r="R347"/>
  <c r="P347"/>
  <c r="BK347"/>
  <c r="J347"/>
  <c r="BE347"/>
  <c r="BI346"/>
  <c r="BH346"/>
  <c r="BG346"/>
  <c r="BF346"/>
  <c r="T346"/>
  <c r="R346"/>
  <c r="P346"/>
  <c r="BK346"/>
  <c r="J346"/>
  <c r="BE346"/>
  <c r="BI345"/>
  <c r="BH345"/>
  <c r="BG345"/>
  <c r="BF345"/>
  <c r="T345"/>
  <c r="R345"/>
  <c r="P345"/>
  <c r="BK345"/>
  <c r="J345"/>
  <c r="BE345"/>
  <c r="BI344"/>
  <c r="BH344"/>
  <c r="BG344"/>
  <c r="BF344"/>
  <c r="T344"/>
  <c r="R344"/>
  <c r="P344"/>
  <c r="BK344"/>
  <c r="J344"/>
  <c r="BE344"/>
  <c r="BI343"/>
  <c r="BH343"/>
  <c r="BG343"/>
  <c r="BF343"/>
  <c r="T343"/>
  <c r="R343"/>
  <c r="P343"/>
  <c r="BK343"/>
  <c r="J343"/>
  <c r="BE343"/>
  <c r="BI342"/>
  <c r="BH342"/>
  <c r="BG342"/>
  <c r="BF342"/>
  <c r="T342"/>
  <c r="T341"/>
  <c r="R342"/>
  <c r="R341"/>
  <c r="P342"/>
  <c r="P341"/>
  <c r="BK342"/>
  <c r="BK341"/>
  <c r="J341"/>
  <c r="J342"/>
  <c r="BE342"/>
  <c r="J74"/>
  <c r="BI339"/>
  <c r="BH339"/>
  <c r="BG339"/>
  <c r="BF339"/>
  <c r="T339"/>
  <c r="R339"/>
  <c r="P339"/>
  <c r="BK339"/>
  <c r="J339"/>
  <c r="BE339"/>
  <c r="BI336"/>
  <c r="BH336"/>
  <c r="BG336"/>
  <c r="BF336"/>
  <c r="T336"/>
  <c r="R336"/>
  <c r="P336"/>
  <c r="BK336"/>
  <c r="J336"/>
  <c r="BE336"/>
  <c r="BI333"/>
  <c r="BH333"/>
  <c r="BG333"/>
  <c r="BF333"/>
  <c r="T333"/>
  <c r="R333"/>
  <c r="P333"/>
  <c r="BK333"/>
  <c r="J333"/>
  <c r="BE333"/>
  <c r="BI326"/>
  <c r="BH326"/>
  <c r="BG326"/>
  <c r="BF326"/>
  <c r="T326"/>
  <c r="R326"/>
  <c r="P326"/>
  <c r="BK326"/>
  <c r="J326"/>
  <c r="BE326"/>
  <c r="BI323"/>
  <c r="BH323"/>
  <c r="BG323"/>
  <c r="BF323"/>
  <c r="T323"/>
  <c r="R323"/>
  <c r="P323"/>
  <c r="BK323"/>
  <c r="J323"/>
  <c r="BE323"/>
  <c r="BI320"/>
  <c r="BH320"/>
  <c r="BG320"/>
  <c r="BF320"/>
  <c r="T320"/>
  <c r="R320"/>
  <c r="P320"/>
  <c r="BK320"/>
  <c r="J320"/>
  <c r="BE320"/>
  <c r="BI317"/>
  <c r="BH317"/>
  <c r="BG317"/>
  <c r="BF317"/>
  <c r="T317"/>
  <c r="T316"/>
  <c r="R317"/>
  <c r="R316"/>
  <c r="P317"/>
  <c r="P316"/>
  <c r="BK317"/>
  <c r="BK316"/>
  <c r="J316"/>
  <c r="J317"/>
  <c r="BE317"/>
  <c r="J73"/>
  <c r="BI314"/>
  <c r="BH314"/>
  <c r="BG314"/>
  <c r="BF314"/>
  <c r="T314"/>
  <c r="R314"/>
  <c r="P314"/>
  <c r="BK314"/>
  <c r="J314"/>
  <c r="BE314"/>
  <c r="BI313"/>
  <c r="BH313"/>
  <c r="BG313"/>
  <c r="BF313"/>
  <c r="T313"/>
  <c r="R313"/>
  <c r="P313"/>
  <c r="BK313"/>
  <c r="J313"/>
  <c r="BE313"/>
  <c r="BI312"/>
  <c r="BH312"/>
  <c r="BG312"/>
  <c r="BF312"/>
  <c r="T312"/>
  <c r="R312"/>
  <c r="P312"/>
  <c r="BK312"/>
  <c r="J312"/>
  <c r="BE312"/>
  <c r="BI311"/>
  <c r="BH311"/>
  <c r="BG311"/>
  <c r="BF311"/>
  <c r="T311"/>
  <c r="R311"/>
  <c r="P311"/>
  <c r="BK311"/>
  <c r="J311"/>
  <c r="BE311"/>
  <c r="BI310"/>
  <c r="BH310"/>
  <c r="BG310"/>
  <c r="BF310"/>
  <c r="T310"/>
  <c r="R310"/>
  <c r="P310"/>
  <c r="BK310"/>
  <c r="J310"/>
  <c r="BE310"/>
  <c r="BI309"/>
  <c r="BH309"/>
  <c r="BG309"/>
  <c r="BF309"/>
  <c r="T309"/>
  <c r="R309"/>
  <c r="P309"/>
  <c r="BK309"/>
  <c r="J309"/>
  <c r="BE309"/>
  <c r="BI308"/>
  <c r="BH308"/>
  <c r="BG308"/>
  <c r="BF308"/>
  <c r="T308"/>
  <c r="R308"/>
  <c r="P308"/>
  <c r="BK308"/>
  <c r="J308"/>
  <c r="BE308"/>
  <c r="BI306"/>
  <c r="BH306"/>
  <c r="BG306"/>
  <c r="BF306"/>
  <c r="T306"/>
  <c r="R306"/>
  <c r="P306"/>
  <c r="BK306"/>
  <c r="J306"/>
  <c r="BE306"/>
  <c r="BI305"/>
  <c r="BH305"/>
  <c r="BG305"/>
  <c r="BF305"/>
  <c r="T305"/>
  <c r="R305"/>
  <c r="P305"/>
  <c r="BK305"/>
  <c r="J305"/>
  <c r="BE305"/>
  <c r="BI304"/>
  <c r="BH304"/>
  <c r="BG304"/>
  <c r="BF304"/>
  <c r="T304"/>
  <c r="T303"/>
  <c r="R304"/>
  <c r="R303"/>
  <c r="P304"/>
  <c r="P303"/>
  <c r="BK304"/>
  <c r="BK303"/>
  <c r="J303"/>
  <c r="J304"/>
  <c r="BE304"/>
  <c r="J72"/>
  <c r="BI301"/>
  <c r="BH301"/>
  <c r="BG301"/>
  <c r="BF301"/>
  <c r="T301"/>
  <c r="R301"/>
  <c r="P301"/>
  <c r="BK301"/>
  <c r="J301"/>
  <c r="BE301"/>
  <c r="BI296"/>
  <c r="BH296"/>
  <c r="BG296"/>
  <c r="BF296"/>
  <c r="T296"/>
  <c r="R296"/>
  <c r="P296"/>
  <c r="BK296"/>
  <c r="J296"/>
  <c r="BE296"/>
  <c r="BI294"/>
  <c r="BH294"/>
  <c r="BG294"/>
  <c r="BF294"/>
  <c r="T294"/>
  <c r="R294"/>
  <c r="P294"/>
  <c r="BK294"/>
  <c r="J294"/>
  <c r="BE294"/>
  <c r="BI288"/>
  <c r="BH288"/>
  <c r="BG288"/>
  <c r="BF288"/>
  <c r="T288"/>
  <c r="R288"/>
  <c r="P288"/>
  <c r="BK288"/>
  <c r="J288"/>
  <c r="BE288"/>
  <c r="BI286"/>
  <c r="BH286"/>
  <c r="BG286"/>
  <c r="BF286"/>
  <c r="T286"/>
  <c r="R286"/>
  <c r="P286"/>
  <c r="BK286"/>
  <c r="J286"/>
  <c r="BE286"/>
  <c r="BI280"/>
  <c r="BH280"/>
  <c r="BG280"/>
  <c r="BF280"/>
  <c r="T280"/>
  <c r="T279"/>
  <c r="T278"/>
  <c r="R280"/>
  <c r="R279"/>
  <c r="R278"/>
  <c r="P280"/>
  <c r="P279"/>
  <c r="P278"/>
  <c r="BK280"/>
  <c r="BK279"/>
  <c r="J279"/>
  <c r="BK278"/>
  <c r="J278"/>
  <c r="J280"/>
  <c r="BE280"/>
  <c r="J71"/>
  <c r="J70"/>
  <c r="BI277"/>
  <c r="BH277"/>
  <c r="BG277"/>
  <c r="BF277"/>
  <c r="T277"/>
  <c r="R277"/>
  <c r="P277"/>
  <c r="BK277"/>
  <c r="J277"/>
  <c r="BE277"/>
  <c r="BI276"/>
  <c r="BH276"/>
  <c r="BG276"/>
  <c r="BF276"/>
  <c r="T276"/>
  <c r="T275"/>
  <c r="R276"/>
  <c r="R275"/>
  <c r="P276"/>
  <c r="P275"/>
  <c r="BK276"/>
  <c r="BK275"/>
  <c r="J275"/>
  <c r="J276"/>
  <c r="BE276"/>
  <c r="J69"/>
  <c r="BI273"/>
  <c r="BH273"/>
  <c r="BG273"/>
  <c r="BF273"/>
  <c r="T273"/>
  <c r="R273"/>
  <c r="P273"/>
  <c r="BK273"/>
  <c r="J273"/>
  <c r="BE273"/>
  <c r="BI270"/>
  <c r="BH270"/>
  <c r="BG270"/>
  <c r="BF270"/>
  <c r="T270"/>
  <c r="R270"/>
  <c r="P270"/>
  <c r="BK270"/>
  <c r="J270"/>
  <c r="BE270"/>
  <c r="BI268"/>
  <c r="BH268"/>
  <c r="BG268"/>
  <c r="BF268"/>
  <c r="T268"/>
  <c r="T267"/>
  <c r="R268"/>
  <c r="R267"/>
  <c r="P268"/>
  <c r="P267"/>
  <c r="BK268"/>
  <c r="BK267"/>
  <c r="J267"/>
  <c r="J268"/>
  <c r="BE268"/>
  <c r="J68"/>
  <c r="BI261"/>
  <c r="BH261"/>
  <c r="BG261"/>
  <c r="BF261"/>
  <c r="T261"/>
  <c r="R261"/>
  <c r="P261"/>
  <c r="BK261"/>
  <c r="J261"/>
  <c r="BE261"/>
  <c r="BI257"/>
  <c r="BH257"/>
  <c r="BG257"/>
  <c r="BF257"/>
  <c r="T257"/>
  <c r="R257"/>
  <c r="P257"/>
  <c r="BK257"/>
  <c r="J257"/>
  <c r="BE257"/>
  <c r="BI254"/>
  <c r="BH254"/>
  <c r="BG254"/>
  <c r="BF254"/>
  <c r="T254"/>
  <c r="R254"/>
  <c r="P254"/>
  <c r="BK254"/>
  <c r="J254"/>
  <c r="BE254"/>
  <c r="BI252"/>
  <c r="BH252"/>
  <c r="BG252"/>
  <c r="BF252"/>
  <c r="T252"/>
  <c r="R252"/>
  <c r="P252"/>
  <c r="BK252"/>
  <c r="J252"/>
  <c r="BE252"/>
  <c r="BI251"/>
  <c r="BH251"/>
  <c r="BG251"/>
  <c r="BF251"/>
  <c r="T251"/>
  <c r="R251"/>
  <c r="P251"/>
  <c r="BK251"/>
  <c r="J251"/>
  <c r="BE251"/>
  <c r="BI249"/>
  <c r="BH249"/>
  <c r="BG249"/>
  <c r="BF249"/>
  <c r="T249"/>
  <c r="R249"/>
  <c r="P249"/>
  <c r="BK249"/>
  <c r="J249"/>
  <c r="BE249"/>
  <c r="BI248"/>
  <c r="BH248"/>
  <c r="BG248"/>
  <c r="BF248"/>
  <c r="T248"/>
  <c r="R248"/>
  <c r="P248"/>
  <c r="BK248"/>
  <c r="J248"/>
  <c r="BE248"/>
  <c r="BI246"/>
  <c r="BH246"/>
  <c r="BG246"/>
  <c r="BF246"/>
  <c r="T246"/>
  <c r="R246"/>
  <c r="P246"/>
  <c r="BK246"/>
  <c r="J246"/>
  <c r="BE246"/>
  <c r="BI245"/>
  <c r="BH245"/>
  <c r="BG245"/>
  <c r="BF245"/>
  <c r="T245"/>
  <c r="R245"/>
  <c r="P245"/>
  <c r="BK245"/>
  <c r="J245"/>
  <c r="BE245"/>
  <c r="BI244"/>
  <c r="BH244"/>
  <c r="BG244"/>
  <c r="BF244"/>
  <c r="T244"/>
  <c r="R244"/>
  <c r="P244"/>
  <c r="BK244"/>
  <c r="J244"/>
  <c r="BE244"/>
  <c r="BI241"/>
  <c r="BH241"/>
  <c r="BG241"/>
  <c r="BF241"/>
  <c r="T241"/>
  <c r="R241"/>
  <c r="P241"/>
  <c r="BK241"/>
  <c r="J241"/>
  <c r="BE241"/>
  <c r="BI240"/>
  <c r="BH240"/>
  <c r="BG240"/>
  <c r="BF240"/>
  <c r="T240"/>
  <c r="R240"/>
  <c r="P240"/>
  <c r="BK240"/>
  <c r="J240"/>
  <c r="BE240"/>
  <c r="BI239"/>
  <c r="BH239"/>
  <c r="BG239"/>
  <c r="BF239"/>
  <c r="T239"/>
  <c r="R239"/>
  <c r="P239"/>
  <c r="BK239"/>
  <c r="J239"/>
  <c r="BE239"/>
  <c r="BI238"/>
  <c r="BH238"/>
  <c r="BG238"/>
  <c r="BF238"/>
  <c r="T238"/>
  <c r="R238"/>
  <c r="P238"/>
  <c r="BK238"/>
  <c r="J238"/>
  <c r="BE238"/>
  <c r="BI232"/>
  <c r="BH232"/>
  <c r="BG232"/>
  <c r="BF232"/>
  <c r="T232"/>
  <c r="R232"/>
  <c r="P232"/>
  <c r="BK232"/>
  <c r="J232"/>
  <c r="BE232"/>
  <c r="BI231"/>
  <c r="BH231"/>
  <c r="BG231"/>
  <c r="BF231"/>
  <c r="T231"/>
  <c r="T230"/>
  <c r="R231"/>
  <c r="R230"/>
  <c r="P231"/>
  <c r="P230"/>
  <c r="BK231"/>
  <c r="BK230"/>
  <c r="J230"/>
  <c r="J231"/>
  <c r="BE231"/>
  <c r="J67"/>
  <c r="BI229"/>
  <c r="BH229"/>
  <c r="BG229"/>
  <c r="BF229"/>
  <c r="T229"/>
  <c r="R229"/>
  <c r="P229"/>
  <c r="BK229"/>
  <c r="J229"/>
  <c r="BE229"/>
  <c r="BI228"/>
  <c r="BH228"/>
  <c r="BG228"/>
  <c r="BF228"/>
  <c r="T228"/>
  <c r="T227"/>
  <c r="R228"/>
  <c r="R227"/>
  <c r="P228"/>
  <c r="P227"/>
  <c r="BK228"/>
  <c r="BK227"/>
  <c r="J227"/>
  <c r="J228"/>
  <c r="BE228"/>
  <c r="J66"/>
  <c r="BI224"/>
  <c r="BH224"/>
  <c r="BG224"/>
  <c r="BF224"/>
  <c r="T224"/>
  <c r="R224"/>
  <c r="P224"/>
  <c r="BK224"/>
  <c r="J224"/>
  <c r="BE224"/>
  <c r="BI219"/>
  <c r="BH219"/>
  <c r="BG219"/>
  <c r="BF219"/>
  <c r="T219"/>
  <c r="R219"/>
  <c r="P219"/>
  <c r="BK219"/>
  <c r="J219"/>
  <c r="BE219"/>
  <c r="BI217"/>
  <c r="BH217"/>
  <c r="BG217"/>
  <c r="BF217"/>
  <c r="T217"/>
  <c r="R217"/>
  <c r="P217"/>
  <c r="BK217"/>
  <c r="J217"/>
  <c r="BE217"/>
  <c r="BI215"/>
  <c r="BH215"/>
  <c r="BG215"/>
  <c r="BF215"/>
  <c r="T215"/>
  <c r="R215"/>
  <c r="P215"/>
  <c r="BK215"/>
  <c r="J215"/>
  <c r="BE215"/>
  <c r="BI204"/>
  <c r="BH204"/>
  <c r="BG204"/>
  <c r="BF204"/>
  <c r="T204"/>
  <c r="R204"/>
  <c r="P204"/>
  <c r="BK204"/>
  <c r="J204"/>
  <c r="BE204"/>
  <c r="BI197"/>
  <c r="BH197"/>
  <c r="BG197"/>
  <c r="BF197"/>
  <c r="T197"/>
  <c r="T196"/>
  <c r="R197"/>
  <c r="R196"/>
  <c r="P197"/>
  <c r="P196"/>
  <c r="BK197"/>
  <c r="BK196"/>
  <c r="J196"/>
  <c r="J197"/>
  <c r="BE197"/>
  <c r="J65"/>
  <c r="BI195"/>
  <c r="BH195"/>
  <c r="BG195"/>
  <c r="BF195"/>
  <c r="T195"/>
  <c r="R195"/>
  <c r="P195"/>
  <c r="BK195"/>
  <c r="J195"/>
  <c r="BE195"/>
  <c r="BI192"/>
  <c r="BH192"/>
  <c r="BG192"/>
  <c r="BF192"/>
  <c r="T192"/>
  <c r="R192"/>
  <c r="P192"/>
  <c r="BK192"/>
  <c r="J192"/>
  <c r="BE192"/>
  <c r="BI188"/>
  <c r="BH188"/>
  <c r="BG188"/>
  <c r="BF188"/>
  <c r="T188"/>
  <c r="R188"/>
  <c r="P188"/>
  <c r="BK188"/>
  <c r="J188"/>
  <c r="BE188"/>
  <c r="BI185"/>
  <c r="BH185"/>
  <c r="BG185"/>
  <c r="BF185"/>
  <c r="T185"/>
  <c r="T184"/>
  <c r="R185"/>
  <c r="R184"/>
  <c r="P185"/>
  <c r="P184"/>
  <c r="BK185"/>
  <c r="BK184"/>
  <c r="J184"/>
  <c r="J185"/>
  <c r="BE185"/>
  <c r="J64"/>
  <c r="BI182"/>
  <c r="BH182"/>
  <c r="BG182"/>
  <c r="BF182"/>
  <c r="T182"/>
  <c r="R182"/>
  <c r="P182"/>
  <c r="BK182"/>
  <c r="J182"/>
  <c r="BE182"/>
  <c r="BI168"/>
  <c r="BH168"/>
  <c r="BG168"/>
  <c r="BF168"/>
  <c r="T168"/>
  <c r="R168"/>
  <c r="P168"/>
  <c r="BK168"/>
  <c r="J168"/>
  <c r="BE168"/>
  <c r="BI154"/>
  <c r="BH154"/>
  <c r="BG154"/>
  <c r="BF154"/>
  <c r="T154"/>
  <c r="R154"/>
  <c r="P154"/>
  <c r="BK154"/>
  <c r="J154"/>
  <c r="BE154"/>
  <c r="BI150"/>
  <c r="BH150"/>
  <c r="BG150"/>
  <c r="BF150"/>
  <c r="T150"/>
  <c r="R150"/>
  <c r="P150"/>
  <c r="BK150"/>
  <c r="J150"/>
  <c r="BE150"/>
  <c r="BI146"/>
  <c r="BH146"/>
  <c r="BG146"/>
  <c r="BF146"/>
  <c r="T146"/>
  <c r="T145"/>
  <c r="R146"/>
  <c r="R145"/>
  <c r="P146"/>
  <c r="P145"/>
  <c r="BK146"/>
  <c r="BK145"/>
  <c r="J145"/>
  <c r="J146"/>
  <c r="BE146"/>
  <c r="J63"/>
  <c r="BI137"/>
  <c r="BH137"/>
  <c r="BG137"/>
  <c r="BF137"/>
  <c r="T137"/>
  <c r="R137"/>
  <c r="P137"/>
  <c r="BK137"/>
  <c r="J137"/>
  <c r="BE137"/>
  <c r="BI134"/>
  <c r="BH134"/>
  <c r="BG134"/>
  <c r="BF134"/>
  <c r="T134"/>
  <c r="R134"/>
  <c r="P134"/>
  <c r="BK134"/>
  <c r="J134"/>
  <c r="BE134"/>
  <c r="BI132"/>
  <c r="BH132"/>
  <c r="BG132"/>
  <c r="BF132"/>
  <c r="T132"/>
  <c r="R132"/>
  <c r="P132"/>
  <c r="BK132"/>
  <c r="J132"/>
  <c r="BE132"/>
  <c r="BI129"/>
  <c r="BH129"/>
  <c r="BG129"/>
  <c r="BF129"/>
  <c r="T129"/>
  <c r="R129"/>
  <c r="P129"/>
  <c r="BK129"/>
  <c r="J129"/>
  <c r="BE129"/>
  <c r="BI123"/>
  <c r="BH123"/>
  <c r="BG123"/>
  <c r="BF123"/>
  <c r="T123"/>
  <c r="R123"/>
  <c r="P123"/>
  <c r="BK123"/>
  <c r="J123"/>
  <c r="BE123"/>
  <c r="BI121"/>
  <c r="BH121"/>
  <c r="BG121"/>
  <c r="BF121"/>
  <c r="T121"/>
  <c r="R121"/>
  <c r="P121"/>
  <c r="BK121"/>
  <c r="J121"/>
  <c r="BE121"/>
  <c r="BI117"/>
  <c r="BH117"/>
  <c r="BG117"/>
  <c r="BF117"/>
  <c r="T117"/>
  <c r="R117"/>
  <c r="P117"/>
  <c r="BK117"/>
  <c r="J117"/>
  <c r="BE117"/>
  <c r="BI115"/>
  <c r="BH115"/>
  <c r="BG115"/>
  <c r="BF115"/>
  <c r="T115"/>
  <c r="R115"/>
  <c r="P115"/>
  <c r="BK115"/>
  <c r="J115"/>
  <c r="BE115"/>
  <c r="BI111"/>
  <c r="BH111"/>
  <c r="BG111"/>
  <c r="BF111"/>
  <c r="T111"/>
  <c r="R111"/>
  <c r="P111"/>
  <c r="BK111"/>
  <c r="J111"/>
  <c r="BE111"/>
  <c r="BI109"/>
  <c r="BH109"/>
  <c r="BG109"/>
  <c r="BF109"/>
  <c r="T109"/>
  <c r="R109"/>
  <c r="P109"/>
  <c r="BK109"/>
  <c r="J109"/>
  <c r="BE109"/>
  <c r="BI103"/>
  <c r="BH103"/>
  <c r="BG103"/>
  <c r="BF103"/>
  <c r="T103"/>
  <c r="R103"/>
  <c r="P103"/>
  <c r="BK103"/>
  <c r="J103"/>
  <c r="BE103"/>
  <c r="BI99"/>
  <c r="F36"/>
  <c i="1" r="BD75"/>
  <c i="14" r="BH99"/>
  <c r="F35"/>
  <c i="1" r="BC75"/>
  <c i="14" r="BG99"/>
  <c r="F34"/>
  <c i="1" r="BB75"/>
  <c i="14" r="BF99"/>
  <c r="J33"/>
  <c i="1" r="AW75"/>
  <c i="14" r="F33"/>
  <c i="1" r="BA75"/>
  <c i="14" r="T99"/>
  <c r="T98"/>
  <c r="T97"/>
  <c r="T96"/>
  <c r="R99"/>
  <c r="R98"/>
  <c r="R97"/>
  <c r="R96"/>
  <c r="P99"/>
  <c r="P98"/>
  <c r="P97"/>
  <c r="P96"/>
  <c i="1" r="AU75"/>
  <c i="14" r="BK99"/>
  <c r="BK98"/>
  <c r="J98"/>
  <c r="BK97"/>
  <c r="J97"/>
  <c r="BK96"/>
  <c r="J96"/>
  <c r="J60"/>
  <c r="J29"/>
  <c i="1" r="AG75"/>
  <c i="14" r="J99"/>
  <c r="BE99"/>
  <c r="J32"/>
  <c i="1" r="AV75"/>
  <c i="14" r="F32"/>
  <c i="1" r="AZ75"/>
  <c i="14" r="J62"/>
  <c r="J61"/>
  <c r="J92"/>
  <c r="F92"/>
  <c r="F90"/>
  <c r="E88"/>
  <c r="J55"/>
  <c r="F55"/>
  <c r="F53"/>
  <c r="E51"/>
  <c r="J38"/>
  <c r="J20"/>
  <c r="E20"/>
  <c r="F93"/>
  <c r="F56"/>
  <c r="J19"/>
  <c r="J14"/>
  <c r="J90"/>
  <c r="J53"/>
  <c r="E7"/>
  <c r="E84"/>
  <c r="E47"/>
  <c i="1" r="AY73"/>
  <c r="AX73"/>
  <c i="13" r="BI269"/>
  <c r="BH269"/>
  <c r="BG269"/>
  <c r="BF269"/>
  <c r="T269"/>
  <c r="R269"/>
  <c r="P269"/>
  <c r="BK269"/>
  <c r="J269"/>
  <c r="BE269"/>
  <c r="BI268"/>
  <c r="BH268"/>
  <c r="BG268"/>
  <c r="BF268"/>
  <c r="T268"/>
  <c r="R268"/>
  <c r="P268"/>
  <c r="BK268"/>
  <c r="J268"/>
  <c r="BE268"/>
  <c r="BI267"/>
  <c r="BH267"/>
  <c r="BG267"/>
  <c r="BF267"/>
  <c r="T267"/>
  <c r="R267"/>
  <c r="P267"/>
  <c r="BK267"/>
  <c r="J267"/>
  <c r="BE267"/>
  <c r="BI266"/>
  <c r="BH266"/>
  <c r="BG266"/>
  <c r="BF266"/>
  <c r="T266"/>
  <c r="R266"/>
  <c r="P266"/>
  <c r="BK266"/>
  <c r="J266"/>
  <c r="BE266"/>
  <c r="BI265"/>
  <c r="BH265"/>
  <c r="BG265"/>
  <c r="BF265"/>
  <c r="T265"/>
  <c r="R265"/>
  <c r="P265"/>
  <c r="BK265"/>
  <c r="J265"/>
  <c r="BE265"/>
  <c r="BI264"/>
  <c r="BH264"/>
  <c r="BG264"/>
  <c r="BF264"/>
  <c r="T264"/>
  <c r="R264"/>
  <c r="P264"/>
  <c r="BK264"/>
  <c r="J264"/>
  <c r="BE264"/>
  <c r="BI263"/>
  <c r="BH263"/>
  <c r="BG263"/>
  <c r="BF263"/>
  <c r="T263"/>
  <c r="T262"/>
  <c r="T261"/>
  <c r="R263"/>
  <c r="R262"/>
  <c r="R261"/>
  <c r="P263"/>
  <c r="P262"/>
  <c r="P261"/>
  <c r="BK263"/>
  <c r="BK262"/>
  <c r="J262"/>
  <c r="BK261"/>
  <c r="J261"/>
  <c r="J263"/>
  <c r="BE263"/>
  <c r="J72"/>
  <c r="J71"/>
  <c r="BI259"/>
  <c r="BH259"/>
  <c r="BG259"/>
  <c r="BF259"/>
  <c r="T259"/>
  <c r="T258"/>
  <c r="R259"/>
  <c r="R258"/>
  <c r="P259"/>
  <c r="P258"/>
  <c r="BK259"/>
  <c r="BK258"/>
  <c r="J258"/>
  <c r="J259"/>
  <c r="BE259"/>
  <c r="J70"/>
  <c r="BI256"/>
  <c r="BH256"/>
  <c r="BG256"/>
  <c r="BF256"/>
  <c r="T256"/>
  <c r="R256"/>
  <c r="P256"/>
  <c r="BK256"/>
  <c r="J256"/>
  <c r="BE256"/>
  <c r="BI253"/>
  <c r="BH253"/>
  <c r="BG253"/>
  <c r="BF253"/>
  <c r="T253"/>
  <c r="R253"/>
  <c r="P253"/>
  <c r="BK253"/>
  <c r="J253"/>
  <c r="BE253"/>
  <c r="BI251"/>
  <c r="BH251"/>
  <c r="BG251"/>
  <c r="BF251"/>
  <c r="T251"/>
  <c r="T250"/>
  <c r="R251"/>
  <c r="R250"/>
  <c r="P251"/>
  <c r="P250"/>
  <c r="BK251"/>
  <c r="BK250"/>
  <c r="J250"/>
  <c r="J251"/>
  <c r="BE251"/>
  <c r="J69"/>
  <c r="BI244"/>
  <c r="BH244"/>
  <c r="BG244"/>
  <c r="BF244"/>
  <c r="T244"/>
  <c r="T243"/>
  <c r="R244"/>
  <c r="R243"/>
  <c r="P244"/>
  <c r="P243"/>
  <c r="BK244"/>
  <c r="BK243"/>
  <c r="J243"/>
  <c r="J244"/>
  <c r="BE244"/>
  <c r="J68"/>
  <c r="BI241"/>
  <c r="BH241"/>
  <c r="BG241"/>
  <c r="BF241"/>
  <c r="T241"/>
  <c r="R241"/>
  <c r="P241"/>
  <c r="BK241"/>
  <c r="J241"/>
  <c r="BE241"/>
  <c r="BI236"/>
  <c r="BH236"/>
  <c r="BG236"/>
  <c r="BF236"/>
  <c r="T236"/>
  <c r="R236"/>
  <c r="P236"/>
  <c r="BK236"/>
  <c r="J236"/>
  <c r="BE236"/>
  <c r="BI235"/>
  <c r="BH235"/>
  <c r="BG235"/>
  <c r="BF235"/>
  <c r="T235"/>
  <c r="R235"/>
  <c r="P235"/>
  <c r="BK235"/>
  <c r="J235"/>
  <c r="BE235"/>
  <c r="BI234"/>
  <c r="BH234"/>
  <c r="BG234"/>
  <c r="BF234"/>
  <c r="T234"/>
  <c r="R234"/>
  <c r="P234"/>
  <c r="BK234"/>
  <c r="J234"/>
  <c r="BE234"/>
  <c r="BI233"/>
  <c r="BH233"/>
  <c r="BG233"/>
  <c r="BF233"/>
  <c r="T233"/>
  <c r="T232"/>
  <c r="R233"/>
  <c r="R232"/>
  <c r="P233"/>
  <c r="P232"/>
  <c r="BK233"/>
  <c r="BK232"/>
  <c r="J232"/>
  <c r="J233"/>
  <c r="BE233"/>
  <c r="J67"/>
  <c r="BI231"/>
  <c r="BH231"/>
  <c r="BG231"/>
  <c r="BF231"/>
  <c r="T231"/>
  <c r="R231"/>
  <c r="P231"/>
  <c r="BK231"/>
  <c r="J231"/>
  <c r="BE231"/>
  <c r="BI227"/>
  <c r="BH227"/>
  <c r="BG227"/>
  <c r="BF227"/>
  <c r="T227"/>
  <c r="T226"/>
  <c r="R227"/>
  <c r="R226"/>
  <c r="P227"/>
  <c r="P226"/>
  <c r="BK227"/>
  <c r="BK226"/>
  <c r="J226"/>
  <c r="J227"/>
  <c r="BE227"/>
  <c r="J66"/>
  <c r="BI219"/>
  <c r="BH219"/>
  <c r="BG219"/>
  <c r="BF219"/>
  <c r="T219"/>
  <c r="T218"/>
  <c r="R219"/>
  <c r="R218"/>
  <c r="P219"/>
  <c r="P218"/>
  <c r="BK219"/>
  <c r="BK218"/>
  <c r="J218"/>
  <c r="J219"/>
  <c r="BE219"/>
  <c r="J65"/>
  <c r="BI213"/>
  <c r="BH213"/>
  <c r="BG213"/>
  <c r="BF213"/>
  <c r="T213"/>
  <c r="R213"/>
  <c r="P213"/>
  <c r="BK213"/>
  <c r="J213"/>
  <c r="BE213"/>
  <c r="BI207"/>
  <c r="BH207"/>
  <c r="BG207"/>
  <c r="BF207"/>
  <c r="T207"/>
  <c r="R207"/>
  <c r="P207"/>
  <c r="BK207"/>
  <c r="J207"/>
  <c r="BE207"/>
  <c r="BI205"/>
  <c r="BH205"/>
  <c r="BG205"/>
  <c r="BF205"/>
  <c r="T205"/>
  <c r="R205"/>
  <c r="P205"/>
  <c r="BK205"/>
  <c r="J205"/>
  <c r="BE205"/>
  <c r="BI195"/>
  <c r="BH195"/>
  <c r="BG195"/>
  <c r="BF195"/>
  <c r="T195"/>
  <c r="R195"/>
  <c r="P195"/>
  <c r="BK195"/>
  <c r="J195"/>
  <c r="BE195"/>
  <c r="BI185"/>
  <c r="BH185"/>
  <c r="BG185"/>
  <c r="BF185"/>
  <c r="T185"/>
  <c r="T184"/>
  <c r="R185"/>
  <c r="R184"/>
  <c r="P185"/>
  <c r="P184"/>
  <c r="BK185"/>
  <c r="BK184"/>
  <c r="J184"/>
  <c r="J185"/>
  <c r="BE185"/>
  <c r="J64"/>
  <c r="BI183"/>
  <c r="BH183"/>
  <c r="BG183"/>
  <c r="BF183"/>
  <c r="T183"/>
  <c r="R183"/>
  <c r="P183"/>
  <c r="BK183"/>
  <c r="J183"/>
  <c r="BE183"/>
  <c r="BI182"/>
  <c r="BH182"/>
  <c r="BG182"/>
  <c r="BF182"/>
  <c r="T182"/>
  <c r="R182"/>
  <c r="P182"/>
  <c r="BK182"/>
  <c r="J182"/>
  <c r="BE182"/>
  <c r="BI178"/>
  <c r="BH178"/>
  <c r="BG178"/>
  <c r="BF178"/>
  <c r="T178"/>
  <c r="R178"/>
  <c r="P178"/>
  <c r="BK178"/>
  <c r="J178"/>
  <c r="BE178"/>
  <c r="BI176"/>
  <c r="BH176"/>
  <c r="BG176"/>
  <c r="BF176"/>
  <c r="T176"/>
  <c r="R176"/>
  <c r="P176"/>
  <c r="BK176"/>
  <c r="J176"/>
  <c r="BE176"/>
  <c r="BI168"/>
  <c r="BH168"/>
  <c r="BG168"/>
  <c r="BF168"/>
  <c r="T168"/>
  <c r="R168"/>
  <c r="P168"/>
  <c r="BK168"/>
  <c r="J168"/>
  <c r="BE168"/>
  <c r="BI159"/>
  <c r="BH159"/>
  <c r="BG159"/>
  <c r="BF159"/>
  <c r="T159"/>
  <c r="R159"/>
  <c r="P159"/>
  <c r="BK159"/>
  <c r="J159"/>
  <c r="BE159"/>
  <c r="BI153"/>
  <c r="BH153"/>
  <c r="BG153"/>
  <c r="BF153"/>
  <c r="T153"/>
  <c r="R153"/>
  <c r="P153"/>
  <c r="BK153"/>
  <c r="J153"/>
  <c r="BE153"/>
  <c r="BI149"/>
  <c r="BH149"/>
  <c r="BG149"/>
  <c r="BF149"/>
  <c r="T149"/>
  <c r="T148"/>
  <c r="R149"/>
  <c r="R148"/>
  <c r="P149"/>
  <c r="P148"/>
  <c r="BK149"/>
  <c r="BK148"/>
  <c r="J148"/>
  <c r="J149"/>
  <c r="BE149"/>
  <c r="J63"/>
  <c r="BI136"/>
  <c r="BH136"/>
  <c r="BG136"/>
  <c r="BF136"/>
  <c r="T136"/>
  <c r="R136"/>
  <c r="P136"/>
  <c r="BK136"/>
  <c r="J136"/>
  <c r="BE136"/>
  <c r="BI133"/>
  <c r="BH133"/>
  <c r="BG133"/>
  <c r="BF133"/>
  <c r="T133"/>
  <c r="R133"/>
  <c r="P133"/>
  <c r="BK133"/>
  <c r="J133"/>
  <c r="BE133"/>
  <c r="BI131"/>
  <c r="BH131"/>
  <c r="BG131"/>
  <c r="BF131"/>
  <c r="T131"/>
  <c r="R131"/>
  <c r="P131"/>
  <c r="BK131"/>
  <c r="J131"/>
  <c r="BE131"/>
  <c r="BI128"/>
  <c r="BH128"/>
  <c r="BG128"/>
  <c r="BF128"/>
  <c r="T128"/>
  <c r="R128"/>
  <c r="P128"/>
  <c r="BK128"/>
  <c r="J128"/>
  <c r="BE128"/>
  <c r="BI119"/>
  <c r="BH119"/>
  <c r="BG119"/>
  <c r="BF119"/>
  <c r="T119"/>
  <c r="R119"/>
  <c r="P119"/>
  <c r="BK119"/>
  <c r="J119"/>
  <c r="BE119"/>
  <c r="BI118"/>
  <c r="BH118"/>
  <c r="BG118"/>
  <c r="BF118"/>
  <c r="T118"/>
  <c r="R118"/>
  <c r="P118"/>
  <c r="BK118"/>
  <c r="J118"/>
  <c r="BE118"/>
  <c r="BI114"/>
  <c r="BH114"/>
  <c r="BG114"/>
  <c r="BF114"/>
  <c r="T114"/>
  <c r="R114"/>
  <c r="P114"/>
  <c r="BK114"/>
  <c r="J114"/>
  <c r="BE114"/>
  <c r="BI112"/>
  <c r="BH112"/>
  <c r="BG112"/>
  <c r="BF112"/>
  <c r="T112"/>
  <c r="R112"/>
  <c r="P112"/>
  <c r="BK112"/>
  <c r="J112"/>
  <c r="BE112"/>
  <c r="BI106"/>
  <c r="BH106"/>
  <c r="BG106"/>
  <c r="BF106"/>
  <c r="T106"/>
  <c r="R106"/>
  <c r="P106"/>
  <c r="BK106"/>
  <c r="J106"/>
  <c r="BE106"/>
  <c r="BI104"/>
  <c r="BH104"/>
  <c r="BG104"/>
  <c r="BF104"/>
  <c r="T104"/>
  <c r="R104"/>
  <c r="P104"/>
  <c r="BK104"/>
  <c r="J104"/>
  <c r="BE104"/>
  <c r="BI97"/>
  <c r="F36"/>
  <c i="1" r="BD73"/>
  <c i="13" r="BH97"/>
  <c r="F35"/>
  <c i="1" r="BC73"/>
  <c i="13" r="BG97"/>
  <c r="F34"/>
  <c i="1" r="BB73"/>
  <c i="13" r="BF97"/>
  <c r="J33"/>
  <c i="1" r="AW73"/>
  <c i="13" r="F33"/>
  <c i="1" r="BA73"/>
  <c i="13" r="T97"/>
  <c r="T96"/>
  <c r="T95"/>
  <c r="T94"/>
  <c r="R97"/>
  <c r="R96"/>
  <c r="R95"/>
  <c r="R94"/>
  <c r="P97"/>
  <c r="P96"/>
  <c r="P95"/>
  <c r="P94"/>
  <c i="1" r="AU73"/>
  <c i="13" r="BK97"/>
  <c r="BK96"/>
  <c r="J96"/>
  <c r="BK95"/>
  <c r="J95"/>
  <c r="BK94"/>
  <c r="J94"/>
  <c r="J60"/>
  <c r="J29"/>
  <c i="1" r="AG73"/>
  <c i="13" r="J97"/>
  <c r="BE97"/>
  <c r="J32"/>
  <c i="1" r="AV73"/>
  <c i="13" r="F32"/>
  <c i="1" r="AZ73"/>
  <c i="13" r="J62"/>
  <c r="J61"/>
  <c r="J90"/>
  <c r="F90"/>
  <c r="F88"/>
  <c r="E86"/>
  <c r="J55"/>
  <c r="F55"/>
  <c r="F53"/>
  <c r="E51"/>
  <c r="J38"/>
  <c r="J20"/>
  <c r="E20"/>
  <c r="F91"/>
  <c r="F56"/>
  <c r="J19"/>
  <c r="J14"/>
  <c r="J88"/>
  <c r="J53"/>
  <c r="E7"/>
  <c r="E82"/>
  <c r="E47"/>
  <c i="1" r="AY71"/>
  <c r="AX71"/>
  <c i="12" r="BI87"/>
  <c r="F36"/>
  <c i="1" r="BD71"/>
  <c i="12" r="BH87"/>
  <c r="F35"/>
  <c i="1" r="BC71"/>
  <c i="12" r="BG87"/>
  <c r="F34"/>
  <c i="1" r="BB71"/>
  <c i="12" r="BF87"/>
  <c r="J33"/>
  <c i="1" r="AW71"/>
  <c i="12" r="F33"/>
  <c i="1" r="BA71"/>
  <c i="12" r="T87"/>
  <c r="T86"/>
  <c r="T85"/>
  <c r="T84"/>
  <c r="R87"/>
  <c r="R86"/>
  <c r="R85"/>
  <c r="R84"/>
  <c r="P87"/>
  <c r="P86"/>
  <c r="P85"/>
  <c r="P84"/>
  <c i="1" r="AU71"/>
  <c i="12" r="BK87"/>
  <c r="BK86"/>
  <c r="J86"/>
  <c r="BK85"/>
  <c r="J85"/>
  <c r="BK84"/>
  <c r="J84"/>
  <c r="J60"/>
  <c r="J29"/>
  <c i="1" r="AG71"/>
  <c i="12" r="J87"/>
  <c r="BE87"/>
  <c r="J32"/>
  <c i="1" r="AV71"/>
  <c i="12" r="F32"/>
  <c i="1" r="AZ71"/>
  <c i="12" r="J62"/>
  <c r="J61"/>
  <c r="J80"/>
  <c r="F80"/>
  <c r="F78"/>
  <c r="E76"/>
  <c r="J55"/>
  <c r="F55"/>
  <c r="F53"/>
  <c r="E51"/>
  <c r="J38"/>
  <c r="J20"/>
  <c r="E20"/>
  <c r="F81"/>
  <c r="F56"/>
  <c r="J19"/>
  <c r="J14"/>
  <c r="J78"/>
  <c r="J53"/>
  <c r="E7"/>
  <c r="E72"/>
  <c r="E47"/>
  <c i="1" r="AY69"/>
  <c r="AX69"/>
  <c i="11" r="BI87"/>
  <c r="F36"/>
  <c i="1" r="BD69"/>
  <c i="11" r="BH87"/>
  <c r="F35"/>
  <c i="1" r="BC69"/>
  <c i="11" r="BG87"/>
  <c r="F34"/>
  <c i="1" r="BB69"/>
  <c i="11" r="BF87"/>
  <c r="J33"/>
  <c i="1" r="AW69"/>
  <c i="11" r="F33"/>
  <c i="1" r="BA69"/>
  <c i="11" r="T87"/>
  <c r="T86"/>
  <c r="T85"/>
  <c r="T84"/>
  <c r="R87"/>
  <c r="R86"/>
  <c r="R85"/>
  <c r="R84"/>
  <c r="P87"/>
  <c r="P86"/>
  <c r="P85"/>
  <c r="P84"/>
  <c i="1" r="AU69"/>
  <c i="11" r="BK87"/>
  <c r="BK86"/>
  <c r="J86"/>
  <c r="BK85"/>
  <c r="J85"/>
  <c r="BK84"/>
  <c r="J84"/>
  <c r="J60"/>
  <c r="J29"/>
  <c i="1" r="AG69"/>
  <c i="11" r="J87"/>
  <c r="BE87"/>
  <c r="J32"/>
  <c i="1" r="AV69"/>
  <c i="11" r="F32"/>
  <c i="1" r="AZ69"/>
  <c i="11" r="J62"/>
  <c r="J61"/>
  <c r="J80"/>
  <c r="F80"/>
  <c r="F78"/>
  <c r="E76"/>
  <c r="J55"/>
  <c r="F55"/>
  <c r="F53"/>
  <c r="E51"/>
  <c r="J38"/>
  <c r="J20"/>
  <c r="E20"/>
  <c r="F81"/>
  <c r="F56"/>
  <c r="J19"/>
  <c r="J14"/>
  <c r="J78"/>
  <c r="J53"/>
  <c r="E7"/>
  <c r="E72"/>
  <c r="E47"/>
  <c i="1" r="AY67"/>
  <c r="AX67"/>
  <c i="10" r="BI87"/>
  <c r="F36"/>
  <c i="1" r="BD67"/>
  <c i="10" r="BH87"/>
  <c r="F35"/>
  <c i="1" r="BC67"/>
  <c i="10" r="BG87"/>
  <c r="F34"/>
  <c i="1" r="BB67"/>
  <c i="10" r="BF87"/>
  <c r="J33"/>
  <c i="1" r="AW67"/>
  <c i="10" r="F33"/>
  <c i="1" r="BA67"/>
  <c i="10" r="T87"/>
  <c r="T86"/>
  <c r="T85"/>
  <c r="T84"/>
  <c r="R87"/>
  <c r="R86"/>
  <c r="R85"/>
  <c r="R84"/>
  <c r="P87"/>
  <c r="P86"/>
  <c r="P85"/>
  <c r="P84"/>
  <c i="1" r="AU67"/>
  <c i="10" r="BK87"/>
  <c r="BK86"/>
  <c r="J86"/>
  <c r="BK85"/>
  <c r="J85"/>
  <c r="BK84"/>
  <c r="J84"/>
  <c r="J60"/>
  <c r="J29"/>
  <c i="1" r="AG67"/>
  <c i="10" r="J87"/>
  <c r="BE87"/>
  <c r="J32"/>
  <c i="1" r="AV67"/>
  <c i="10" r="F32"/>
  <c i="1" r="AZ67"/>
  <c i="10" r="J62"/>
  <c r="J61"/>
  <c r="J80"/>
  <c r="F80"/>
  <c r="F78"/>
  <c r="E76"/>
  <c r="J55"/>
  <c r="F55"/>
  <c r="F53"/>
  <c r="E51"/>
  <c r="J38"/>
  <c r="J20"/>
  <c r="E20"/>
  <c r="F81"/>
  <c r="F56"/>
  <c r="J19"/>
  <c r="J14"/>
  <c r="J78"/>
  <c r="J53"/>
  <c r="E7"/>
  <c r="E72"/>
  <c r="E47"/>
  <c i="1" r="AY65"/>
  <c r="AX65"/>
  <c i="9" r="BI87"/>
  <c r="F36"/>
  <c i="1" r="BD65"/>
  <c i="9" r="BH87"/>
  <c r="F35"/>
  <c i="1" r="BC65"/>
  <c i="9" r="BG87"/>
  <c r="F34"/>
  <c i="1" r="BB65"/>
  <c i="9" r="BF87"/>
  <c r="J33"/>
  <c i="1" r="AW65"/>
  <c i="9" r="F33"/>
  <c i="1" r="BA65"/>
  <c i="9" r="T87"/>
  <c r="T86"/>
  <c r="T85"/>
  <c r="T84"/>
  <c r="R87"/>
  <c r="R86"/>
  <c r="R85"/>
  <c r="R84"/>
  <c r="P87"/>
  <c r="P86"/>
  <c r="P85"/>
  <c r="P84"/>
  <c i="1" r="AU65"/>
  <c i="9" r="BK87"/>
  <c r="BK86"/>
  <c r="J86"/>
  <c r="BK85"/>
  <c r="J85"/>
  <c r="BK84"/>
  <c r="J84"/>
  <c r="J60"/>
  <c r="J29"/>
  <c i="1" r="AG65"/>
  <c i="9" r="J87"/>
  <c r="BE87"/>
  <c r="J32"/>
  <c i="1" r="AV65"/>
  <c i="9" r="F32"/>
  <c i="1" r="AZ65"/>
  <c i="9" r="J62"/>
  <c r="J61"/>
  <c r="J80"/>
  <c r="F80"/>
  <c r="F78"/>
  <c r="E76"/>
  <c r="J55"/>
  <c r="F55"/>
  <c r="F53"/>
  <c r="E51"/>
  <c r="J38"/>
  <c r="J20"/>
  <c r="E20"/>
  <c r="F81"/>
  <c r="F56"/>
  <c r="J19"/>
  <c r="J14"/>
  <c r="J78"/>
  <c r="J53"/>
  <c r="E7"/>
  <c r="E72"/>
  <c r="E47"/>
  <c i="1" r="AY63"/>
  <c r="AX63"/>
  <c i="8" r="BI87"/>
  <c r="F36"/>
  <c i="1" r="BD63"/>
  <c i="8" r="BH87"/>
  <c r="F35"/>
  <c i="1" r="BC63"/>
  <c i="8" r="BG87"/>
  <c r="F34"/>
  <c i="1" r="BB63"/>
  <c i="8" r="BF87"/>
  <c r="J33"/>
  <c i="1" r="AW63"/>
  <c i="8" r="F33"/>
  <c i="1" r="BA63"/>
  <c i="8" r="T87"/>
  <c r="T86"/>
  <c r="T85"/>
  <c r="T84"/>
  <c r="R87"/>
  <c r="R86"/>
  <c r="R85"/>
  <c r="R84"/>
  <c r="P87"/>
  <c r="P86"/>
  <c r="P85"/>
  <c r="P84"/>
  <c i="1" r="AU63"/>
  <c i="8" r="BK87"/>
  <c r="BK86"/>
  <c r="J86"/>
  <c r="BK85"/>
  <c r="J85"/>
  <c r="BK84"/>
  <c r="J84"/>
  <c r="J60"/>
  <c r="J29"/>
  <c i="1" r="AG63"/>
  <c i="8" r="J87"/>
  <c r="BE87"/>
  <c r="J32"/>
  <c i="1" r="AV63"/>
  <c i="8" r="F32"/>
  <c i="1" r="AZ63"/>
  <c i="8" r="J62"/>
  <c r="J61"/>
  <c r="J80"/>
  <c r="F80"/>
  <c r="F78"/>
  <c r="E76"/>
  <c r="J55"/>
  <c r="F55"/>
  <c r="F53"/>
  <c r="E51"/>
  <c r="J38"/>
  <c r="J20"/>
  <c r="E20"/>
  <c r="F81"/>
  <c r="F56"/>
  <c r="J19"/>
  <c r="J14"/>
  <c r="J78"/>
  <c r="J53"/>
  <c r="E7"/>
  <c r="E72"/>
  <c r="E47"/>
  <c i="1" r="AY61"/>
  <c r="AX61"/>
  <c i="7" r="BI87"/>
  <c r="F36"/>
  <c i="1" r="BD61"/>
  <c i="7" r="BH87"/>
  <c r="F35"/>
  <c i="1" r="BC61"/>
  <c i="7" r="BG87"/>
  <c r="F34"/>
  <c i="1" r="BB61"/>
  <c i="7" r="BF87"/>
  <c r="J33"/>
  <c i="1" r="AW61"/>
  <c i="7" r="F33"/>
  <c i="1" r="BA61"/>
  <c i="7" r="T87"/>
  <c r="T86"/>
  <c r="T85"/>
  <c r="T84"/>
  <c r="R87"/>
  <c r="R86"/>
  <c r="R85"/>
  <c r="R84"/>
  <c r="P87"/>
  <c r="P86"/>
  <c r="P85"/>
  <c r="P84"/>
  <c i="1" r="AU61"/>
  <c i="7" r="BK87"/>
  <c r="BK86"/>
  <c r="J86"/>
  <c r="BK85"/>
  <c r="J85"/>
  <c r="BK84"/>
  <c r="J84"/>
  <c r="J60"/>
  <c r="J29"/>
  <c i="1" r="AG61"/>
  <c i="7" r="J87"/>
  <c r="BE87"/>
  <c r="J32"/>
  <c i="1" r="AV61"/>
  <c i="7" r="F32"/>
  <c i="1" r="AZ61"/>
  <c i="7" r="J62"/>
  <c r="J61"/>
  <c r="J80"/>
  <c r="F80"/>
  <c r="F78"/>
  <c r="E76"/>
  <c r="J55"/>
  <c r="F55"/>
  <c r="F53"/>
  <c r="E51"/>
  <c r="J38"/>
  <c r="J20"/>
  <c r="E20"/>
  <c r="F81"/>
  <c r="F56"/>
  <c r="J19"/>
  <c r="J14"/>
  <c r="J78"/>
  <c r="J53"/>
  <c r="E7"/>
  <c r="E72"/>
  <c r="E47"/>
  <c i="1" r="AY60"/>
  <c r="AX60"/>
  <c i="6" r="BI87"/>
  <c r="F36"/>
  <c i="1" r="BD60"/>
  <c i="6" r="BH87"/>
  <c r="F35"/>
  <c i="1" r="BC60"/>
  <c i="6" r="BG87"/>
  <c r="F34"/>
  <c i="1" r="BB60"/>
  <c i="6" r="BF87"/>
  <c r="J33"/>
  <c i="1" r="AW60"/>
  <c i="6" r="F33"/>
  <c i="1" r="BA60"/>
  <c i="6" r="T87"/>
  <c r="T86"/>
  <c r="T85"/>
  <c r="T84"/>
  <c r="R87"/>
  <c r="R86"/>
  <c r="R85"/>
  <c r="R84"/>
  <c r="P87"/>
  <c r="P86"/>
  <c r="P85"/>
  <c r="P84"/>
  <c i="1" r="AU60"/>
  <c i="6" r="BK87"/>
  <c r="BK86"/>
  <c r="J86"/>
  <c r="BK85"/>
  <c r="J85"/>
  <c r="BK84"/>
  <c r="J84"/>
  <c r="J60"/>
  <c r="J29"/>
  <c i="1" r="AG60"/>
  <c i="6" r="J87"/>
  <c r="BE87"/>
  <c r="J32"/>
  <c i="1" r="AV60"/>
  <c i="6" r="F32"/>
  <c i="1" r="AZ60"/>
  <c i="6" r="J62"/>
  <c r="J61"/>
  <c r="J80"/>
  <c r="F80"/>
  <c r="F78"/>
  <c r="E76"/>
  <c r="J55"/>
  <c r="F55"/>
  <c r="F53"/>
  <c r="E51"/>
  <c r="J38"/>
  <c r="J20"/>
  <c r="E20"/>
  <c r="F81"/>
  <c r="F56"/>
  <c r="J19"/>
  <c r="J14"/>
  <c r="J78"/>
  <c r="J53"/>
  <c r="E7"/>
  <c r="E72"/>
  <c r="E47"/>
  <c i="1" r="AY59"/>
  <c r="AX59"/>
  <c i="5" r="BI596"/>
  <c r="BH596"/>
  <c r="BG596"/>
  <c r="BF596"/>
  <c r="T596"/>
  <c r="R596"/>
  <c r="P596"/>
  <c r="BK596"/>
  <c r="J596"/>
  <c r="BE596"/>
  <c r="BI595"/>
  <c r="BH595"/>
  <c r="BG595"/>
  <c r="BF595"/>
  <c r="T595"/>
  <c r="R595"/>
  <c r="P595"/>
  <c r="BK595"/>
  <c r="J595"/>
  <c r="BE595"/>
  <c r="BI594"/>
  <c r="BH594"/>
  <c r="BG594"/>
  <c r="BF594"/>
  <c r="T594"/>
  <c r="R594"/>
  <c r="P594"/>
  <c r="BK594"/>
  <c r="J594"/>
  <c r="BE594"/>
  <c r="BI593"/>
  <c r="BH593"/>
  <c r="BG593"/>
  <c r="BF593"/>
  <c r="T593"/>
  <c r="R593"/>
  <c r="P593"/>
  <c r="BK593"/>
  <c r="J593"/>
  <c r="BE593"/>
  <c r="BI592"/>
  <c r="BH592"/>
  <c r="BG592"/>
  <c r="BF592"/>
  <c r="T592"/>
  <c r="R592"/>
  <c r="P592"/>
  <c r="BK592"/>
  <c r="J592"/>
  <c r="BE592"/>
  <c r="BI591"/>
  <c r="BH591"/>
  <c r="BG591"/>
  <c r="BF591"/>
  <c r="T591"/>
  <c r="R591"/>
  <c r="P591"/>
  <c r="BK591"/>
  <c r="J591"/>
  <c r="BE591"/>
  <c r="BI590"/>
  <c r="BH590"/>
  <c r="BG590"/>
  <c r="BF590"/>
  <c r="T590"/>
  <c r="T589"/>
  <c r="R590"/>
  <c r="R589"/>
  <c r="P590"/>
  <c r="P589"/>
  <c r="BK590"/>
  <c r="BK589"/>
  <c r="J589"/>
  <c r="J590"/>
  <c r="BE590"/>
  <c r="J86"/>
  <c r="BI588"/>
  <c r="BH588"/>
  <c r="BG588"/>
  <c r="BF588"/>
  <c r="T588"/>
  <c r="R588"/>
  <c r="P588"/>
  <c r="BK588"/>
  <c r="J588"/>
  <c r="BE588"/>
  <c r="BI571"/>
  <c r="BH571"/>
  <c r="BG571"/>
  <c r="BF571"/>
  <c r="T571"/>
  <c r="R571"/>
  <c r="P571"/>
  <c r="BK571"/>
  <c r="J571"/>
  <c r="BE571"/>
  <c r="BI570"/>
  <c r="BH570"/>
  <c r="BG570"/>
  <c r="BF570"/>
  <c r="T570"/>
  <c r="T569"/>
  <c r="R570"/>
  <c r="R569"/>
  <c r="P570"/>
  <c r="P569"/>
  <c r="BK570"/>
  <c r="BK569"/>
  <c r="J569"/>
  <c r="J570"/>
  <c r="BE570"/>
  <c r="J85"/>
  <c r="BI565"/>
  <c r="BH565"/>
  <c r="BG565"/>
  <c r="BF565"/>
  <c r="T565"/>
  <c r="R565"/>
  <c r="P565"/>
  <c r="BK565"/>
  <c r="J565"/>
  <c r="BE565"/>
  <c r="BI564"/>
  <c r="BH564"/>
  <c r="BG564"/>
  <c r="BF564"/>
  <c r="T564"/>
  <c r="R564"/>
  <c r="P564"/>
  <c r="BK564"/>
  <c r="J564"/>
  <c r="BE564"/>
  <c r="BI563"/>
  <c r="BH563"/>
  <c r="BG563"/>
  <c r="BF563"/>
  <c r="T563"/>
  <c r="R563"/>
  <c r="P563"/>
  <c r="BK563"/>
  <c r="J563"/>
  <c r="BE563"/>
  <c r="BI562"/>
  <c r="BH562"/>
  <c r="BG562"/>
  <c r="BF562"/>
  <c r="T562"/>
  <c r="R562"/>
  <c r="P562"/>
  <c r="BK562"/>
  <c r="J562"/>
  <c r="BE562"/>
  <c r="BI561"/>
  <c r="BH561"/>
  <c r="BG561"/>
  <c r="BF561"/>
  <c r="T561"/>
  <c r="R561"/>
  <c r="P561"/>
  <c r="BK561"/>
  <c r="J561"/>
  <c r="BE561"/>
  <c r="BI558"/>
  <c r="BH558"/>
  <c r="BG558"/>
  <c r="BF558"/>
  <c r="T558"/>
  <c r="R558"/>
  <c r="P558"/>
  <c r="BK558"/>
  <c r="J558"/>
  <c r="BE558"/>
  <c r="BI557"/>
  <c r="BH557"/>
  <c r="BG557"/>
  <c r="BF557"/>
  <c r="T557"/>
  <c r="R557"/>
  <c r="P557"/>
  <c r="BK557"/>
  <c r="J557"/>
  <c r="BE557"/>
  <c r="BI556"/>
  <c r="BH556"/>
  <c r="BG556"/>
  <c r="BF556"/>
  <c r="T556"/>
  <c r="R556"/>
  <c r="P556"/>
  <c r="BK556"/>
  <c r="J556"/>
  <c r="BE556"/>
  <c r="BI555"/>
  <c r="BH555"/>
  <c r="BG555"/>
  <c r="BF555"/>
  <c r="T555"/>
  <c r="T554"/>
  <c r="R555"/>
  <c r="R554"/>
  <c r="P555"/>
  <c r="P554"/>
  <c r="BK555"/>
  <c r="BK554"/>
  <c r="J554"/>
  <c r="J555"/>
  <c r="BE555"/>
  <c r="J84"/>
  <c r="BI552"/>
  <c r="BH552"/>
  <c r="BG552"/>
  <c r="BF552"/>
  <c r="T552"/>
  <c r="R552"/>
  <c r="P552"/>
  <c r="BK552"/>
  <c r="J552"/>
  <c r="BE552"/>
  <c r="BI550"/>
  <c r="BH550"/>
  <c r="BG550"/>
  <c r="BF550"/>
  <c r="T550"/>
  <c r="R550"/>
  <c r="P550"/>
  <c r="BK550"/>
  <c r="J550"/>
  <c r="BE550"/>
  <c r="BI548"/>
  <c r="BH548"/>
  <c r="BG548"/>
  <c r="BF548"/>
  <c r="T548"/>
  <c r="R548"/>
  <c r="P548"/>
  <c r="BK548"/>
  <c r="J548"/>
  <c r="BE548"/>
  <c r="BI546"/>
  <c r="BH546"/>
  <c r="BG546"/>
  <c r="BF546"/>
  <c r="T546"/>
  <c r="R546"/>
  <c r="P546"/>
  <c r="BK546"/>
  <c r="J546"/>
  <c r="BE546"/>
  <c r="BI537"/>
  <c r="BH537"/>
  <c r="BG537"/>
  <c r="BF537"/>
  <c r="T537"/>
  <c r="R537"/>
  <c r="P537"/>
  <c r="BK537"/>
  <c r="J537"/>
  <c r="BE537"/>
  <c r="BI536"/>
  <c r="BH536"/>
  <c r="BG536"/>
  <c r="BF536"/>
  <c r="T536"/>
  <c r="R536"/>
  <c r="P536"/>
  <c r="BK536"/>
  <c r="J536"/>
  <c r="BE536"/>
  <c r="BI534"/>
  <c r="BH534"/>
  <c r="BG534"/>
  <c r="BF534"/>
  <c r="T534"/>
  <c r="R534"/>
  <c r="P534"/>
  <c r="BK534"/>
  <c r="J534"/>
  <c r="BE534"/>
  <c r="BI523"/>
  <c r="BH523"/>
  <c r="BG523"/>
  <c r="BF523"/>
  <c r="T523"/>
  <c r="T522"/>
  <c r="R523"/>
  <c r="R522"/>
  <c r="P523"/>
  <c r="P522"/>
  <c r="BK523"/>
  <c r="BK522"/>
  <c r="J522"/>
  <c r="J523"/>
  <c r="BE523"/>
  <c r="J83"/>
  <c r="BI521"/>
  <c r="BH521"/>
  <c r="BG521"/>
  <c r="BF521"/>
  <c r="T521"/>
  <c r="T520"/>
  <c r="R521"/>
  <c r="R520"/>
  <c r="P521"/>
  <c r="P520"/>
  <c r="BK521"/>
  <c r="BK520"/>
  <c r="J520"/>
  <c r="J521"/>
  <c r="BE521"/>
  <c r="J82"/>
  <c r="BI518"/>
  <c r="BH518"/>
  <c r="BG518"/>
  <c r="BF518"/>
  <c r="T518"/>
  <c r="R518"/>
  <c r="P518"/>
  <c r="BK518"/>
  <c r="J518"/>
  <c r="BE518"/>
  <c r="BI516"/>
  <c r="BH516"/>
  <c r="BG516"/>
  <c r="BF516"/>
  <c r="T516"/>
  <c r="R516"/>
  <c r="P516"/>
  <c r="BK516"/>
  <c r="J516"/>
  <c r="BE516"/>
  <c r="BI514"/>
  <c r="BH514"/>
  <c r="BG514"/>
  <c r="BF514"/>
  <c r="T514"/>
  <c r="R514"/>
  <c r="P514"/>
  <c r="BK514"/>
  <c r="J514"/>
  <c r="BE514"/>
  <c r="BI512"/>
  <c r="BH512"/>
  <c r="BG512"/>
  <c r="BF512"/>
  <c r="T512"/>
  <c r="R512"/>
  <c r="P512"/>
  <c r="BK512"/>
  <c r="J512"/>
  <c r="BE512"/>
  <c r="BI511"/>
  <c r="BH511"/>
  <c r="BG511"/>
  <c r="BF511"/>
  <c r="T511"/>
  <c r="R511"/>
  <c r="P511"/>
  <c r="BK511"/>
  <c r="J511"/>
  <c r="BE511"/>
  <c r="BI509"/>
  <c r="BH509"/>
  <c r="BG509"/>
  <c r="BF509"/>
  <c r="T509"/>
  <c r="R509"/>
  <c r="P509"/>
  <c r="BK509"/>
  <c r="J509"/>
  <c r="BE509"/>
  <c r="BI505"/>
  <c r="BH505"/>
  <c r="BG505"/>
  <c r="BF505"/>
  <c r="T505"/>
  <c r="T504"/>
  <c r="R505"/>
  <c r="R504"/>
  <c r="P505"/>
  <c r="P504"/>
  <c r="BK505"/>
  <c r="BK504"/>
  <c r="J504"/>
  <c r="J505"/>
  <c r="BE505"/>
  <c r="J81"/>
  <c r="BI502"/>
  <c r="BH502"/>
  <c r="BG502"/>
  <c r="BF502"/>
  <c r="T502"/>
  <c r="R502"/>
  <c r="P502"/>
  <c r="BK502"/>
  <c r="J502"/>
  <c r="BE502"/>
  <c r="BI499"/>
  <c r="BH499"/>
  <c r="BG499"/>
  <c r="BF499"/>
  <c r="T499"/>
  <c r="R499"/>
  <c r="P499"/>
  <c r="BK499"/>
  <c r="J499"/>
  <c r="BE499"/>
  <c r="BI497"/>
  <c r="BH497"/>
  <c r="BG497"/>
  <c r="BF497"/>
  <c r="T497"/>
  <c r="R497"/>
  <c r="P497"/>
  <c r="BK497"/>
  <c r="J497"/>
  <c r="BE497"/>
  <c r="BI495"/>
  <c r="BH495"/>
  <c r="BG495"/>
  <c r="BF495"/>
  <c r="T495"/>
  <c r="R495"/>
  <c r="P495"/>
  <c r="BK495"/>
  <c r="J495"/>
  <c r="BE495"/>
  <c r="BI493"/>
  <c r="BH493"/>
  <c r="BG493"/>
  <c r="BF493"/>
  <c r="T493"/>
  <c r="R493"/>
  <c r="P493"/>
  <c r="BK493"/>
  <c r="J493"/>
  <c r="BE493"/>
  <c r="BI492"/>
  <c r="BH492"/>
  <c r="BG492"/>
  <c r="BF492"/>
  <c r="T492"/>
  <c r="R492"/>
  <c r="P492"/>
  <c r="BK492"/>
  <c r="J492"/>
  <c r="BE492"/>
  <c r="BI490"/>
  <c r="BH490"/>
  <c r="BG490"/>
  <c r="BF490"/>
  <c r="T490"/>
  <c r="R490"/>
  <c r="P490"/>
  <c r="BK490"/>
  <c r="J490"/>
  <c r="BE490"/>
  <c r="BI487"/>
  <c r="BH487"/>
  <c r="BG487"/>
  <c r="BF487"/>
  <c r="T487"/>
  <c r="T486"/>
  <c r="R487"/>
  <c r="R486"/>
  <c r="P487"/>
  <c r="P486"/>
  <c r="BK487"/>
  <c r="BK486"/>
  <c r="J486"/>
  <c r="J487"/>
  <c r="BE487"/>
  <c r="J80"/>
  <c r="BI484"/>
  <c r="BH484"/>
  <c r="BG484"/>
  <c r="BF484"/>
  <c r="T484"/>
  <c r="R484"/>
  <c r="P484"/>
  <c r="BK484"/>
  <c r="J484"/>
  <c r="BE484"/>
  <c r="BI483"/>
  <c r="BH483"/>
  <c r="BG483"/>
  <c r="BF483"/>
  <c r="T483"/>
  <c r="R483"/>
  <c r="P483"/>
  <c r="BK483"/>
  <c r="J483"/>
  <c r="BE483"/>
  <c r="BI482"/>
  <c r="BH482"/>
  <c r="BG482"/>
  <c r="BF482"/>
  <c r="T482"/>
  <c r="R482"/>
  <c r="P482"/>
  <c r="BK482"/>
  <c r="J482"/>
  <c r="BE482"/>
  <c r="BI479"/>
  <c r="BH479"/>
  <c r="BG479"/>
  <c r="BF479"/>
  <c r="T479"/>
  <c r="R479"/>
  <c r="P479"/>
  <c r="BK479"/>
  <c r="J479"/>
  <c r="BE479"/>
  <c r="BI476"/>
  <c r="BH476"/>
  <c r="BG476"/>
  <c r="BF476"/>
  <c r="T476"/>
  <c r="R476"/>
  <c r="P476"/>
  <c r="BK476"/>
  <c r="J476"/>
  <c r="BE476"/>
  <c r="BI473"/>
  <c r="BH473"/>
  <c r="BG473"/>
  <c r="BF473"/>
  <c r="T473"/>
  <c r="R473"/>
  <c r="P473"/>
  <c r="BK473"/>
  <c r="J473"/>
  <c r="BE473"/>
  <c r="BI470"/>
  <c r="BH470"/>
  <c r="BG470"/>
  <c r="BF470"/>
  <c r="T470"/>
  <c r="R470"/>
  <c r="P470"/>
  <c r="BK470"/>
  <c r="J470"/>
  <c r="BE470"/>
  <c r="BI467"/>
  <c r="BH467"/>
  <c r="BG467"/>
  <c r="BF467"/>
  <c r="T467"/>
  <c r="R467"/>
  <c r="P467"/>
  <c r="BK467"/>
  <c r="J467"/>
  <c r="BE467"/>
  <c r="BI464"/>
  <c r="BH464"/>
  <c r="BG464"/>
  <c r="BF464"/>
  <c r="T464"/>
  <c r="R464"/>
  <c r="P464"/>
  <c r="BK464"/>
  <c r="J464"/>
  <c r="BE464"/>
  <c r="BI461"/>
  <c r="BH461"/>
  <c r="BG461"/>
  <c r="BF461"/>
  <c r="T461"/>
  <c r="R461"/>
  <c r="P461"/>
  <c r="BK461"/>
  <c r="J461"/>
  <c r="BE461"/>
  <c r="BI458"/>
  <c r="BH458"/>
  <c r="BG458"/>
  <c r="BF458"/>
  <c r="T458"/>
  <c r="R458"/>
  <c r="P458"/>
  <c r="BK458"/>
  <c r="J458"/>
  <c r="BE458"/>
  <c r="BI448"/>
  <c r="BH448"/>
  <c r="BG448"/>
  <c r="BF448"/>
  <c r="T448"/>
  <c r="R448"/>
  <c r="P448"/>
  <c r="BK448"/>
  <c r="J448"/>
  <c r="BE448"/>
  <c r="BI444"/>
  <c r="BH444"/>
  <c r="BG444"/>
  <c r="BF444"/>
  <c r="T444"/>
  <c r="R444"/>
  <c r="P444"/>
  <c r="BK444"/>
  <c r="J444"/>
  <c r="BE444"/>
  <c r="BI441"/>
  <c r="BH441"/>
  <c r="BG441"/>
  <c r="BF441"/>
  <c r="T441"/>
  <c r="R441"/>
  <c r="P441"/>
  <c r="BK441"/>
  <c r="J441"/>
  <c r="BE441"/>
  <c r="BI431"/>
  <c r="BH431"/>
  <c r="BG431"/>
  <c r="BF431"/>
  <c r="T431"/>
  <c r="R431"/>
  <c r="P431"/>
  <c r="BK431"/>
  <c r="J431"/>
  <c r="BE431"/>
  <c r="BI430"/>
  <c r="BH430"/>
  <c r="BG430"/>
  <c r="BF430"/>
  <c r="T430"/>
  <c r="R430"/>
  <c r="P430"/>
  <c r="BK430"/>
  <c r="J430"/>
  <c r="BE430"/>
  <c r="BI429"/>
  <c r="BH429"/>
  <c r="BG429"/>
  <c r="BF429"/>
  <c r="T429"/>
  <c r="R429"/>
  <c r="P429"/>
  <c r="BK429"/>
  <c r="J429"/>
  <c r="BE429"/>
  <c r="BI428"/>
  <c r="BH428"/>
  <c r="BG428"/>
  <c r="BF428"/>
  <c r="T428"/>
  <c r="R428"/>
  <c r="P428"/>
  <c r="BK428"/>
  <c r="J428"/>
  <c r="BE428"/>
  <c r="BI427"/>
  <c r="BH427"/>
  <c r="BG427"/>
  <c r="BF427"/>
  <c r="T427"/>
  <c r="R427"/>
  <c r="P427"/>
  <c r="BK427"/>
  <c r="J427"/>
  <c r="BE427"/>
  <c r="BI426"/>
  <c r="BH426"/>
  <c r="BG426"/>
  <c r="BF426"/>
  <c r="T426"/>
  <c r="T425"/>
  <c r="R426"/>
  <c r="R425"/>
  <c r="P426"/>
  <c r="P425"/>
  <c r="BK426"/>
  <c r="BK425"/>
  <c r="J425"/>
  <c r="J426"/>
  <c r="BE426"/>
  <c r="J79"/>
  <c r="BI423"/>
  <c r="BH423"/>
  <c r="BG423"/>
  <c r="BF423"/>
  <c r="T423"/>
  <c r="R423"/>
  <c r="P423"/>
  <c r="BK423"/>
  <c r="J423"/>
  <c r="BE423"/>
  <c r="BI422"/>
  <c r="BH422"/>
  <c r="BG422"/>
  <c r="BF422"/>
  <c r="T422"/>
  <c r="R422"/>
  <c r="P422"/>
  <c r="BK422"/>
  <c r="J422"/>
  <c r="BE422"/>
  <c r="BI421"/>
  <c r="BH421"/>
  <c r="BG421"/>
  <c r="BF421"/>
  <c r="T421"/>
  <c r="R421"/>
  <c r="P421"/>
  <c r="BK421"/>
  <c r="J421"/>
  <c r="BE421"/>
  <c r="BI420"/>
  <c r="BH420"/>
  <c r="BG420"/>
  <c r="BF420"/>
  <c r="T420"/>
  <c r="T419"/>
  <c r="R420"/>
  <c r="R419"/>
  <c r="P420"/>
  <c r="P419"/>
  <c r="BK420"/>
  <c r="BK419"/>
  <c r="J419"/>
  <c r="J420"/>
  <c r="BE420"/>
  <c r="J78"/>
  <c r="BI417"/>
  <c r="BH417"/>
  <c r="BG417"/>
  <c r="BF417"/>
  <c r="T417"/>
  <c r="R417"/>
  <c r="P417"/>
  <c r="BK417"/>
  <c r="J417"/>
  <c r="BE417"/>
  <c r="BI416"/>
  <c r="BH416"/>
  <c r="BG416"/>
  <c r="BF416"/>
  <c r="T416"/>
  <c r="R416"/>
  <c r="P416"/>
  <c r="BK416"/>
  <c r="J416"/>
  <c r="BE416"/>
  <c r="BI415"/>
  <c r="BH415"/>
  <c r="BG415"/>
  <c r="BF415"/>
  <c r="T415"/>
  <c r="R415"/>
  <c r="P415"/>
  <c r="BK415"/>
  <c r="J415"/>
  <c r="BE415"/>
  <c r="BI414"/>
  <c r="BH414"/>
  <c r="BG414"/>
  <c r="BF414"/>
  <c r="T414"/>
  <c r="R414"/>
  <c r="P414"/>
  <c r="BK414"/>
  <c r="J414"/>
  <c r="BE414"/>
  <c r="BI413"/>
  <c r="BH413"/>
  <c r="BG413"/>
  <c r="BF413"/>
  <c r="T413"/>
  <c r="R413"/>
  <c r="P413"/>
  <c r="BK413"/>
  <c r="J413"/>
  <c r="BE413"/>
  <c r="BI412"/>
  <c r="BH412"/>
  <c r="BG412"/>
  <c r="BF412"/>
  <c r="T412"/>
  <c r="R412"/>
  <c r="P412"/>
  <c r="BK412"/>
  <c r="J412"/>
  <c r="BE412"/>
  <c r="BI411"/>
  <c r="BH411"/>
  <c r="BG411"/>
  <c r="BF411"/>
  <c r="T411"/>
  <c r="T410"/>
  <c r="R411"/>
  <c r="R410"/>
  <c r="P411"/>
  <c r="P410"/>
  <c r="BK411"/>
  <c r="BK410"/>
  <c r="J410"/>
  <c r="J411"/>
  <c r="BE411"/>
  <c r="J77"/>
  <c r="BI408"/>
  <c r="BH408"/>
  <c r="BG408"/>
  <c r="BF408"/>
  <c r="T408"/>
  <c r="R408"/>
  <c r="P408"/>
  <c r="BK408"/>
  <c r="J408"/>
  <c r="BE408"/>
  <c r="BI407"/>
  <c r="BH407"/>
  <c r="BG407"/>
  <c r="BF407"/>
  <c r="T407"/>
  <c r="R407"/>
  <c r="P407"/>
  <c r="BK407"/>
  <c r="J407"/>
  <c r="BE407"/>
  <c r="BI403"/>
  <c r="BH403"/>
  <c r="BG403"/>
  <c r="BF403"/>
  <c r="T403"/>
  <c r="R403"/>
  <c r="P403"/>
  <c r="BK403"/>
  <c r="J403"/>
  <c r="BE403"/>
  <c r="BI401"/>
  <c r="BH401"/>
  <c r="BG401"/>
  <c r="BF401"/>
  <c r="T401"/>
  <c r="R401"/>
  <c r="P401"/>
  <c r="BK401"/>
  <c r="J401"/>
  <c r="BE401"/>
  <c r="BI398"/>
  <c r="BH398"/>
  <c r="BG398"/>
  <c r="BF398"/>
  <c r="T398"/>
  <c r="R398"/>
  <c r="P398"/>
  <c r="BK398"/>
  <c r="J398"/>
  <c r="BE398"/>
  <c r="BI395"/>
  <c r="BH395"/>
  <c r="BG395"/>
  <c r="BF395"/>
  <c r="T395"/>
  <c r="R395"/>
  <c r="P395"/>
  <c r="BK395"/>
  <c r="J395"/>
  <c r="BE395"/>
  <c r="BI389"/>
  <c r="BH389"/>
  <c r="BG389"/>
  <c r="BF389"/>
  <c r="T389"/>
  <c r="R389"/>
  <c r="P389"/>
  <c r="BK389"/>
  <c r="J389"/>
  <c r="BE389"/>
  <c r="BI387"/>
  <c r="BH387"/>
  <c r="BG387"/>
  <c r="BF387"/>
  <c r="T387"/>
  <c r="R387"/>
  <c r="P387"/>
  <c r="BK387"/>
  <c r="J387"/>
  <c r="BE387"/>
  <c r="BI385"/>
  <c r="BH385"/>
  <c r="BG385"/>
  <c r="BF385"/>
  <c r="T385"/>
  <c r="R385"/>
  <c r="P385"/>
  <c r="BK385"/>
  <c r="J385"/>
  <c r="BE385"/>
  <c r="BI383"/>
  <c r="BH383"/>
  <c r="BG383"/>
  <c r="BF383"/>
  <c r="T383"/>
  <c r="R383"/>
  <c r="P383"/>
  <c r="BK383"/>
  <c r="J383"/>
  <c r="BE383"/>
  <c r="BI381"/>
  <c r="BH381"/>
  <c r="BG381"/>
  <c r="BF381"/>
  <c r="T381"/>
  <c r="R381"/>
  <c r="P381"/>
  <c r="BK381"/>
  <c r="J381"/>
  <c r="BE381"/>
  <c r="BI375"/>
  <c r="BH375"/>
  <c r="BG375"/>
  <c r="BF375"/>
  <c r="T375"/>
  <c r="R375"/>
  <c r="P375"/>
  <c r="BK375"/>
  <c r="J375"/>
  <c r="BE375"/>
  <c r="BI371"/>
  <c r="BH371"/>
  <c r="BG371"/>
  <c r="BF371"/>
  <c r="T371"/>
  <c r="R371"/>
  <c r="P371"/>
  <c r="BK371"/>
  <c r="J371"/>
  <c r="BE371"/>
  <c r="BI364"/>
  <c r="BH364"/>
  <c r="BG364"/>
  <c r="BF364"/>
  <c r="T364"/>
  <c r="R364"/>
  <c r="P364"/>
  <c r="BK364"/>
  <c r="J364"/>
  <c r="BE364"/>
  <c r="BI358"/>
  <c r="BH358"/>
  <c r="BG358"/>
  <c r="BF358"/>
  <c r="T358"/>
  <c r="T357"/>
  <c r="R358"/>
  <c r="R357"/>
  <c r="P358"/>
  <c r="P357"/>
  <c r="BK358"/>
  <c r="BK357"/>
  <c r="J357"/>
  <c r="J358"/>
  <c r="BE358"/>
  <c r="J76"/>
  <c r="BI356"/>
  <c r="BH356"/>
  <c r="BG356"/>
  <c r="BF356"/>
  <c r="T356"/>
  <c r="T355"/>
  <c r="R356"/>
  <c r="R355"/>
  <c r="P356"/>
  <c r="P355"/>
  <c r="BK356"/>
  <c r="BK355"/>
  <c r="J355"/>
  <c r="J356"/>
  <c r="BE356"/>
  <c r="J75"/>
  <c r="BI354"/>
  <c r="BH354"/>
  <c r="BG354"/>
  <c r="BF354"/>
  <c r="T354"/>
  <c r="T353"/>
  <c r="R354"/>
  <c r="R353"/>
  <c r="P354"/>
  <c r="P353"/>
  <c r="BK354"/>
  <c r="BK353"/>
  <c r="J353"/>
  <c r="J354"/>
  <c r="BE354"/>
  <c r="J74"/>
  <c r="BI352"/>
  <c r="BH352"/>
  <c r="BG352"/>
  <c r="BF352"/>
  <c r="T352"/>
  <c r="T351"/>
  <c r="R352"/>
  <c r="R351"/>
  <c r="P352"/>
  <c r="P351"/>
  <c r="BK352"/>
  <c r="BK351"/>
  <c r="J351"/>
  <c r="J352"/>
  <c r="BE352"/>
  <c r="J73"/>
  <c r="BI350"/>
  <c r="BH350"/>
  <c r="BG350"/>
  <c r="BF350"/>
  <c r="T350"/>
  <c r="T349"/>
  <c r="R350"/>
  <c r="R349"/>
  <c r="P350"/>
  <c r="P349"/>
  <c r="BK350"/>
  <c r="BK349"/>
  <c r="J349"/>
  <c r="J350"/>
  <c r="BE350"/>
  <c r="J72"/>
  <c r="BI347"/>
  <c r="BH347"/>
  <c r="BG347"/>
  <c r="BF347"/>
  <c r="T347"/>
  <c r="R347"/>
  <c r="P347"/>
  <c r="BK347"/>
  <c r="J347"/>
  <c r="BE347"/>
  <c r="BI341"/>
  <c r="BH341"/>
  <c r="BG341"/>
  <c r="BF341"/>
  <c r="T341"/>
  <c r="R341"/>
  <c r="P341"/>
  <c r="BK341"/>
  <c r="J341"/>
  <c r="BE341"/>
  <c r="BI337"/>
  <c r="BH337"/>
  <c r="BG337"/>
  <c r="BF337"/>
  <c r="T337"/>
  <c r="T336"/>
  <c r="R337"/>
  <c r="R336"/>
  <c r="P337"/>
  <c r="P336"/>
  <c r="BK337"/>
  <c r="BK336"/>
  <c r="J336"/>
  <c r="J337"/>
  <c r="BE337"/>
  <c r="J71"/>
  <c r="BI334"/>
  <c r="BH334"/>
  <c r="BG334"/>
  <c r="BF334"/>
  <c r="T334"/>
  <c r="R334"/>
  <c r="P334"/>
  <c r="BK334"/>
  <c r="J334"/>
  <c r="BE334"/>
  <c r="BI331"/>
  <c r="BH331"/>
  <c r="BG331"/>
  <c r="BF331"/>
  <c r="T331"/>
  <c r="R331"/>
  <c r="P331"/>
  <c r="BK331"/>
  <c r="J331"/>
  <c r="BE331"/>
  <c r="BI328"/>
  <c r="BH328"/>
  <c r="BG328"/>
  <c r="BF328"/>
  <c r="T328"/>
  <c r="T327"/>
  <c r="R328"/>
  <c r="R327"/>
  <c r="P328"/>
  <c r="P327"/>
  <c r="BK328"/>
  <c r="BK327"/>
  <c r="J327"/>
  <c r="J328"/>
  <c r="BE328"/>
  <c r="J70"/>
  <c r="BI325"/>
  <c r="BH325"/>
  <c r="BG325"/>
  <c r="BF325"/>
  <c r="T325"/>
  <c r="R325"/>
  <c r="P325"/>
  <c r="BK325"/>
  <c r="J325"/>
  <c r="BE325"/>
  <c r="BI321"/>
  <c r="BH321"/>
  <c r="BG321"/>
  <c r="BF321"/>
  <c r="T321"/>
  <c r="R321"/>
  <c r="P321"/>
  <c r="BK321"/>
  <c r="J321"/>
  <c r="BE321"/>
  <c r="BI319"/>
  <c r="BH319"/>
  <c r="BG319"/>
  <c r="BF319"/>
  <c r="T319"/>
  <c r="R319"/>
  <c r="P319"/>
  <c r="BK319"/>
  <c r="J319"/>
  <c r="BE319"/>
  <c r="BI315"/>
  <c r="BH315"/>
  <c r="BG315"/>
  <c r="BF315"/>
  <c r="T315"/>
  <c r="R315"/>
  <c r="P315"/>
  <c r="BK315"/>
  <c r="J315"/>
  <c r="BE315"/>
  <c r="BI313"/>
  <c r="BH313"/>
  <c r="BG313"/>
  <c r="BF313"/>
  <c r="T313"/>
  <c r="R313"/>
  <c r="P313"/>
  <c r="BK313"/>
  <c r="J313"/>
  <c r="BE313"/>
  <c r="BI309"/>
  <c r="BH309"/>
  <c r="BG309"/>
  <c r="BF309"/>
  <c r="T309"/>
  <c r="R309"/>
  <c r="P309"/>
  <c r="BK309"/>
  <c r="J309"/>
  <c r="BE309"/>
  <c r="BI307"/>
  <c r="BH307"/>
  <c r="BG307"/>
  <c r="BF307"/>
  <c r="T307"/>
  <c r="R307"/>
  <c r="P307"/>
  <c r="BK307"/>
  <c r="J307"/>
  <c r="BE307"/>
  <c r="BI303"/>
  <c r="BH303"/>
  <c r="BG303"/>
  <c r="BF303"/>
  <c r="T303"/>
  <c r="R303"/>
  <c r="P303"/>
  <c r="BK303"/>
  <c r="J303"/>
  <c r="BE303"/>
  <c r="BI301"/>
  <c r="BH301"/>
  <c r="BG301"/>
  <c r="BF301"/>
  <c r="T301"/>
  <c r="R301"/>
  <c r="P301"/>
  <c r="BK301"/>
  <c r="J301"/>
  <c r="BE301"/>
  <c r="BI297"/>
  <c r="BH297"/>
  <c r="BG297"/>
  <c r="BF297"/>
  <c r="T297"/>
  <c r="T296"/>
  <c r="T295"/>
  <c r="R297"/>
  <c r="R296"/>
  <c r="R295"/>
  <c r="P297"/>
  <c r="P296"/>
  <c r="P295"/>
  <c r="BK297"/>
  <c r="BK296"/>
  <c r="J296"/>
  <c r="BK295"/>
  <c r="J295"/>
  <c r="J297"/>
  <c r="BE297"/>
  <c r="J69"/>
  <c r="J68"/>
  <c r="BI294"/>
  <c r="BH294"/>
  <c r="BG294"/>
  <c r="BF294"/>
  <c r="T294"/>
  <c r="R294"/>
  <c r="P294"/>
  <c r="BK294"/>
  <c r="J294"/>
  <c r="BE294"/>
  <c r="BI292"/>
  <c r="BH292"/>
  <c r="BG292"/>
  <c r="BF292"/>
  <c r="T292"/>
  <c r="T291"/>
  <c r="R292"/>
  <c r="R291"/>
  <c r="P292"/>
  <c r="P291"/>
  <c r="BK292"/>
  <c r="BK291"/>
  <c r="J291"/>
  <c r="J292"/>
  <c r="BE292"/>
  <c r="J67"/>
  <c r="BI290"/>
  <c r="BH290"/>
  <c r="BG290"/>
  <c r="BF290"/>
  <c r="T290"/>
  <c r="T289"/>
  <c r="R290"/>
  <c r="R289"/>
  <c r="P290"/>
  <c r="P289"/>
  <c r="BK290"/>
  <c r="BK289"/>
  <c r="J289"/>
  <c r="J290"/>
  <c r="BE290"/>
  <c r="J66"/>
  <c r="BI285"/>
  <c r="BH285"/>
  <c r="BG285"/>
  <c r="BF285"/>
  <c r="T285"/>
  <c r="R285"/>
  <c r="P285"/>
  <c r="BK285"/>
  <c r="J285"/>
  <c r="BE285"/>
  <c r="BI281"/>
  <c r="BH281"/>
  <c r="BG281"/>
  <c r="BF281"/>
  <c r="T281"/>
  <c r="R281"/>
  <c r="P281"/>
  <c r="BK281"/>
  <c r="J281"/>
  <c r="BE281"/>
  <c r="BI279"/>
  <c r="BH279"/>
  <c r="BG279"/>
  <c r="BF279"/>
  <c r="T279"/>
  <c r="R279"/>
  <c r="P279"/>
  <c r="BK279"/>
  <c r="J279"/>
  <c r="BE279"/>
  <c r="BI276"/>
  <c r="BH276"/>
  <c r="BG276"/>
  <c r="BF276"/>
  <c r="T276"/>
  <c r="R276"/>
  <c r="P276"/>
  <c r="BK276"/>
  <c r="J276"/>
  <c r="BE276"/>
  <c r="BI272"/>
  <c r="BH272"/>
  <c r="BG272"/>
  <c r="BF272"/>
  <c r="T272"/>
  <c r="T271"/>
  <c r="R272"/>
  <c r="R271"/>
  <c r="P272"/>
  <c r="P271"/>
  <c r="BK272"/>
  <c r="BK271"/>
  <c r="J271"/>
  <c r="J272"/>
  <c r="BE272"/>
  <c r="J65"/>
  <c r="BI262"/>
  <c r="BH262"/>
  <c r="BG262"/>
  <c r="BF262"/>
  <c r="T262"/>
  <c r="R262"/>
  <c r="P262"/>
  <c r="BK262"/>
  <c r="J262"/>
  <c r="BE262"/>
  <c r="BI257"/>
  <c r="BH257"/>
  <c r="BG257"/>
  <c r="BF257"/>
  <c r="T257"/>
  <c r="R257"/>
  <c r="P257"/>
  <c r="BK257"/>
  <c r="J257"/>
  <c r="BE257"/>
  <c r="BI255"/>
  <c r="BH255"/>
  <c r="BG255"/>
  <c r="BF255"/>
  <c r="T255"/>
  <c r="R255"/>
  <c r="P255"/>
  <c r="BK255"/>
  <c r="J255"/>
  <c r="BE255"/>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30"/>
  <c r="BH230"/>
  <c r="BG230"/>
  <c r="BF230"/>
  <c r="T230"/>
  <c r="R230"/>
  <c r="P230"/>
  <c r="BK230"/>
  <c r="J230"/>
  <c r="BE230"/>
  <c r="BI228"/>
  <c r="BH228"/>
  <c r="BG228"/>
  <c r="BF228"/>
  <c r="T228"/>
  <c r="R228"/>
  <c r="P228"/>
  <c r="BK228"/>
  <c r="J228"/>
  <c r="BE228"/>
  <c r="BI224"/>
  <c r="BH224"/>
  <c r="BG224"/>
  <c r="BF224"/>
  <c r="T224"/>
  <c r="R224"/>
  <c r="P224"/>
  <c r="BK224"/>
  <c r="J224"/>
  <c r="BE224"/>
  <c r="BI222"/>
  <c r="BH222"/>
  <c r="BG222"/>
  <c r="BF222"/>
  <c r="T222"/>
  <c r="R222"/>
  <c r="P222"/>
  <c r="BK222"/>
  <c r="J222"/>
  <c r="BE222"/>
  <c r="BI220"/>
  <c r="BH220"/>
  <c r="BG220"/>
  <c r="BF220"/>
  <c r="T220"/>
  <c r="R220"/>
  <c r="P220"/>
  <c r="BK220"/>
  <c r="J220"/>
  <c r="BE220"/>
  <c r="BI210"/>
  <c r="BH210"/>
  <c r="BG210"/>
  <c r="BF210"/>
  <c r="T210"/>
  <c r="R210"/>
  <c r="P210"/>
  <c r="BK210"/>
  <c r="J210"/>
  <c r="BE210"/>
  <c r="BI205"/>
  <c r="BH205"/>
  <c r="BG205"/>
  <c r="BF205"/>
  <c r="T205"/>
  <c r="T204"/>
  <c r="R205"/>
  <c r="R204"/>
  <c r="P205"/>
  <c r="P204"/>
  <c r="BK205"/>
  <c r="BK204"/>
  <c r="J204"/>
  <c r="J205"/>
  <c r="BE205"/>
  <c r="J64"/>
  <c r="BI201"/>
  <c r="BH201"/>
  <c r="BG201"/>
  <c r="BF201"/>
  <c r="T201"/>
  <c r="R201"/>
  <c r="P201"/>
  <c r="BK201"/>
  <c r="J201"/>
  <c r="BE201"/>
  <c r="BI197"/>
  <c r="BH197"/>
  <c r="BG197"/>
  <c r="BF197"/>
  <c r="T197"/>
  <c r="R197"/>
  <c r="P197"/>
  <c r="BK197"/>
  <c r="J197"/>
  <c r="BE197"/>
  <c r="BI190"/>
  <c r="BH190"/>
  <c r="BG190"/>
  <c r="BF190"/>
  <c r="T190"/>
  <c r="R190"/>
  <c r="P190"/>
  <c r="BK190"/>
  <c r="J190"/>
  <c r="BE190"/>
  <c r="BI188"/>
  <c r="BH188"/>
  <c r="BG188"/>
  <c r="BF188"/>
  <c r="T188"/>
  <c r="R188"/>
  <c r="P188"/>
  <c r="BK188"/>
  <c r="J188"/>
  <c r="BE188"/>
  <c r="BI173"/>
  <c r="BH173"/>
  <c r="BG173"/>
  <c r="BF173"/>
  <c r="T173"/>
  <c r="R173"/>
  <c r="P173"/>
  <c r="BK173"/>
  <c r="J173"/>
  <c r="BE173"/>
  <c r="BI158"/>
  <c r="BH158"/>
  <c r="BG158"/>
  <c r="BF158"/>
  <c r="T158"/>
  <c r="R158"/>
  <c r="P158"/>
  <c r="BK158"/>
  <c r="J158"/>
  <c r="BE158"/>
  <c r="BI154"/>
  <c r="BH154"/>
  <c r="BG154"/>
  <c r="BF154"/>
  <c r="T154"/>
  <c r="R154"/>
  <c r="P154"/>
  <c r="BK154"/>
  <c r="J154"/>
  <c r="BE154"/>
  <c r="BI152"/>
  <c r="BH152"/>
  <c r="BG152"/>
  <c r="BF152"/>
  <c r="T152"/>
  <c r="R152"/>
  <c r="P152"/>
  <c r="BK152"/>
  <c r="J152"/>
  <c r="BE152"/>
  <c r="BI148"/>
  <c r="BH148"/>
  <c r="BG148"/>
  <c r="BF148"/>
  <c r="T148"/>
  <c r="R148"/>
  <c r="P148"/>
  <c r="BK148"/>
  <c r="J148"/>
  <c r="BE148"/>
  <c r="BI144"/>
  <c r="BH144"/>
  <c r="BG144"/>
  <c r="BF144"/>
  <c r="T144"/>
  <c r="R144"/>
  <c r="P144"/>
  <c r="BK144"/>
  <c r="J144"/>
  <c r="BE144"/>
  <c r="BI140"/>
  <c r="BH140"/>
  <c r="BG140"/>
  <c r="BF140"/>
  <c r="T140"/>
  <c r="T139"/>
  <c r="R140"/>
  <c r="R139"/>
  <c r="P140"/>
  <c r="P139"/>
  <c r="BK140"/>
  <c r="BK139"/>
  <c r="J139"/>
  <c r="J140"/>
  <c r="BE140"/>
  <c r="J63"/>
  <c r="BI133"/>
  <c r="BH133"/>
  <c r="BG133"/>
  <c r="BF133"/>
  <c r="T133"/>
  <c r="R133"/>
  <c r="P133"/>
  <c r="BK133"/>
  <c r="J133"/>
  <c r="BE133"/>
  <c r="BI130"/>
  <c r="BH130"/>
  <c r="BG130"/>
  <c r="BF130"/>
  <c r="T130"/>
  <c r="R130"/>
  <c r="P130"/>
  <c r="BK130"/>
  <c r="J130"/>
  <c r="BE130"/>
  <c r="BI128"/>
  <c r="BH128"/>
  <c r="BG128"/>
  <c r="BF128"/>
  <c r="T128"/>
  <c r="R128"/>
  <c r="P128"/>
  <c r="BK128"/>
  <c r="J128"/>
  <c r="BE128"/>
  <c r="BI125"/>
  <c r="BH125"/>
  <c r="BG125"/>
  <c r="BF125"/>
  <c r="T125"/>
  <c r="R125"/>
  <c r="P125"/>
  <c r="BK125"/>
  <c r="J125"/>
  <c r="BE125"/>
  <c r="BI119"/>
  <c r="BH119"/>
  <c r="BG119"/>
  <c r="BF119"/>
  <c r="T119"/>
  <c r="R119"/>
  <c r="P119"/>
  <c r="BK119"/>
  <c r="J119"/>
  <c r="BE119"/>
  <c r="BI117"/>
  <c r="BH117"/>
  <c r="BG117"/>
  <c r="BF117"/>
  <c r="T117"/>
  <c r="R117"/>
  <c r="P117"/>
  <c r="BK117"/>
  <c r="J117"/>
  <c r="BE117"/>
  <c r="BI111"/>
  <c r="F36"/>
  <c i="1" r="BD59"/>
  <c i="5" r="BH111"/>
  <c r="F35"/>
  <c i="1" r="BC59"/>
  <c i="5" r="BG111"/>
  <c r="F34"/>
  <c i="1" r="BB59"/>
  <c i="5" r="BF111"/>
  <c r="J33"/>
  <c i="1" r="AW59"/>
  <c i="5" r="F33"/>
  <c i="1" r="BA59"/>
  <c i="5" r="T111"/>
  <c r="T110"/>
  <c r="T109"/>
  <c r="T108"/>
  <c r="R111"/>
  <c r="R110"/>
  <c r="R109"/>
  <c r="R108"/>
  <c r="P111"/>
  <c r="P110"/>
  <c r="P109"/>
  <c r="P108"/>
  <c i="1" r="AU59"/>
  <c i="5" r="BK111"/>
  <c r="BK110"/>
  <c r="J110"/>
  <c r="BK109"/>
  <c r="J109"/>
  <c r="BK108"/>
  <c r="J108"/>
  <c r="J60"/>
  <c r="J29"/>
  <c i="1" r="AG59"/>
  <c i="5" r="J111"/>
  <c r="BE111"/>
  <c r="J32"/>
  <c i="1" r="AV59"/>
  <c i="5" r="F32"/>
  <c i="1" r="AZ59"/>
  <c i="5" r="J62"/>
  <c r="J61"/>
  <c r="J104"/>
  <c r="F104"/>
  <c r="F102"/>
  <c r="E100"/>
  <c r="J55"/>
  <c r="F55"/>
  <c r="F53"/>
  <c r="E51"/>
  <c r="J38"/>
  <c r="J20"/>
  <c r="E20"/>
  <c r="F105"/>
  <c r="F56"/>
  <c r="J19"/>
  <c r="J14"/>
  <c r="J102"/>
  <c r="J53"/>
  <c r="E7"/>
  <c r="E96"/>
  <c r="E47"/>
  <c i="1" r="AY57"/>
  <c r="AX57"/>
  <c i="4" r="BI248"/>
  <c r="BH248"/>
  <c r="BG248"/>
  <c r="BF248"/>
  <c r="T248"/>
  <c r="T247"/>
  <c r="R248"/>
  <c r="R247"/>
  <c r="P248"/>
  <c r="P247"/>
  <c r="BK248"/>
  <c r="BK247"/>
  <c r="J247"/>
  <c r="J248"/>
  <c r="BE248"/>
  <c r="J71"/>
  <c r="BI245"/>
  <c r="BH245"/>
  <c r="BG245"/>
  <c r="BF245"/>
  <c r="T245"/>
  <c r="R245"/>
  <c r="P245"/>
  <c r="BK245"/>
  <c r="J245"/>
  <c r="BE245"/>
  <c r="BI244"/>
  <c r="BH244"/>
  <c r="BG244"/>
  <c r="BF244"/>
  <c r="T244"/>
  <c r="R244"/>
  <c r="P244"/>
  <c r="BK244"/>
  <c r="J244"/>
  <c r="BE244"/>
  <c r="BI241"/>
  <c r="BH241"/>
  <c r="BG241"/>
  <c r="BF241"/>
  <c r="T241"/>
  <c r="R241"/>
  <c r="P241"/>
  <c r="BK241"/>
  <c r="J241"/>
  <c r="BE241"/>
  <c r="BI238"/>
  <c r="BH238"/>
  <c r="BG238"/>
  <c r="BF238"/>
  <c r="T238"/>
  <c r="R238"/>
  <c r="P238"/>
  <c r="BK238"/>
  <c r="J238"/>
  <c r="BE238"/>
  <c r="BI233"/>
  <c r="BH233"/>
  <c r="BG233"/>
  <c r="BF233"/>
  <c r="T233"/>
  <c r="R233"/>
  <c r="P233"/>
  <c r="BK233"/>
  <c r="J233"/>
  <c r="BE233"/>
  <c r="BI227"/>
  <c r="BH227"/>
  <c r="BG227"/>
  <c r="BF227"/>
  <c r="T227"/>
  <c r="R227"/>
  <c r="P227"/>
  <c r="BK227"/>
  <c r="J227"/>
  <c r="BE227"/>
  <c r="BI224"/>
  <c r="BH224"/>
  <c r="BG224"/>
  <c r="BF224"/>
  <c r="T224"/>
  <c r="R224"/>
  <c r="P224"/>
  <c r="BK224"/>
  <c r="J224"/>
  <c r="BE224"/>
  <c r="BI223"/>
  <c r="BH223"/>
  <c r="BG223"/>
  <c r="BF223"/>
  <c r="T223"/>
  <c r="R223"/>
  <c r="P223"/>
  <c r="BK223"/>
  <c r="J223"/>
  <c r="BE223"/>
  <c r="BI222"/>
  <c r="BH222"/>
  <c r="BG222"/>
  <c r="BF222"/>
  <c r="T222"/>
  <c r="R222"/>
  <c r="P222"/>
  <c r="BK222"/>
  <c r="J222"/>
  <c r="BE222"/>
  <c r="BI219"/>
  <c r="BH219"/>
  <c r="BG219"/>
  <c r="BF219"/>
  <c r="T219"/>
  <c r="T218"/>
  <c r="R219"/>
  <c r="R218"/>
  <c r="P219"/>
  <c r="P218"/>
  <c r="BK219"/>
  <c r="BK218"/>
  <c r="J218"/>
  <c r="J219"/>
  <c r="BE219"/>
  <c r="J70"/>
  <c r="BI216"/>
  <c r="BH216"/>
  <c r="BG216"/>
  <c r="BF216"/>
  <c r="T216"/>
  <c r="R216"/>
  <c r="P216"/>
  <c r="BK216"/>
  <c r="J216"/>
  <c r="BE216"/>
  <c r="BI215"/>
  <c r="BH215"/>
  <c r="BG215"/>
  <c r="BF215"/>
  <c r="T215"/>
  <c r="R215"/>
  <c r="P215"/>
  <c r="BK215"/>
  <c r="J215"/>
  <c r="BE215"/>
  <c r="BI202"/>
  <c r="BH202"/>
  <c r="BG202"/>
  <c r="BF202"/>
  <c r="T202"/>
  <c r="R202"/>
  <c r="P202"/>
  <c r="BK202"/>
  <c r="J202"/>
  <c r="BE202"/>
  <c r="BI201"/>
  <c r="BH201"/>
  <c r="BG201"/>
  <c r="BF201"/>
  <c r="T201"/>
  <c r="R201"/>
  <c r="P201"/>
  <c r="BK201"/>
  <c r="J201"/>
  <c r="BE201"/>
  <c r="BI200"/>
  <c r="BH200"/>
  <c r="BG200"/>
  <c r="BF200"/>
  <c r="T200"/>
  <c r="R200"/>
  <c r="P200"/>
  <c r="BK200"/>
  <c r="J200"/>
  <c r="BE200"/>
  <c r="BI199"/>
  <c r="BH199"/>
  <c r="BG199"/>
  <c r="BF199"/>
  <c r="T199"/>
  <c r="T198"/>
  <c r="R199"/>
  <c r="R198"/>
  <c r="P199"/>
  <c r="P198"/>
  <c r="BK199"/>
  <c r="BK198"/>
  <c r="J198"/>
  <c r="J199"/>
  <c r="BE199"/>
  <c r="J69"/>
  <c r="BI197"/>
  <c r="BH197"/>
  <c r="BG197"/>
  <c r="BF197"/>
  <c r="T197"/>
  <c r="T196"/>
  <c r="T195"/>
  <c r="R197"/>
  <c r="R196"/>
  <c r="R195"/>
  <c r="P197"/>
  <c r="P196"/>
  <c r="P195"/>
  <c r="BK197"/>
  <c r="BK196"/>
  <c r="J196"/>
  <c r="BK195"/>
  <c r="J195"/>
  <c r="J197"/>
  <c r="BE197"/>
  <c r="J68"/>
  <c r="J67"/>
  <c r="BI193"/>
  <c r="BH193"/>
  <c r="BG193"/>
  <c r="BF193"/>
  <c r="T193"/>
  <c r="T192"/>
  <c r="R193"/>
  <c r="R192"/>
  <c r="P193"/>
  <c r="P192"/>
  <c r="BK193"/>
  <c r="BK192"/>
  <c r="J192"/>
  <c r="J193"/>
  <c r="BE193"/>
  <c r="J66"/>
  <c r="BI190"/>
  <c r="BH190"/>
  <c r="BG190"/>
  <c r="BF190"/>
  <c r="T190"/>
  <c r="R190"/>
  <c r="P190"/>
  <c r="BK190"/>
  <c r="J190"/>
  <c r="BE190"/>
  <c r="BI187"/>
  <c r="BH187"/>
  <c r="BG187"/>
  <c r="BF187"/>
  <c r="T187"/>
  <c r="R187"/>
  <c r="P187"/>
  <c r="BK187"/>
  <c r="J187"/>
  <c r="BE187"/>
  <c r="BI185"/>
  <c r="BH185"/>
  <c r="BG185"/>
  <c r="BF185"/>
  <c r="T185"/>
  <c r="T184"/>
  <c r="R185"/>
  <c r="R184"/>
  <c r="P185"/>
  <c r="P184"/>
  <c r="BK185"/>
  <c r="BK184"/>
  <c r="J184"/>
  <c r="J185"/>
  <c r="BE185"/>
  <c r="J65"/>
  <c r="BI178"/>
  <c r="BH178"/>
  <c r="BG178"/>
  <c r="BF178"/>
  <c r="T178"/>
  <c r="T177"/>
  <c r="R178"/>
  <c r="R177"/>
  <c r="P178"/>
  <c r="P177"/>
  <c r="BK178"/>
  <c r="BK177"/>
  <c r="J177"/>
  <c r="J178"/>
  <c r="BE178"/>
  <c r="J64"/>
  <c r="BI170"/>
  <c r="BH170"/>
  <c r="BG170"/>
  <c r="BF170"/>
  <c r="T170"/>
  <c r="R170"/>
  <c r="P170"/>
  <c r="BK170"/>
  <c r="J170"/>
  <c r="BE170"/>
  <c r="BI168"/>
  <c r="BH168"/>
  <c r="BG168"/>
  <c r="BF168"/>
  <c r="T168"/>
  <c r="R168"/>
  <c r="P168"/>
  <c r="BK168"/>
  <c r="J168"/>
  <c r="BE168"/>
  <c r="BI161"/>
  <c r="BH161"/>
  <c r="BG161"/>
  <c r="BF161"/>
  <c r="T161"/>
  <c r="R161"/>
  <c r="P161"/>
  <c r="BK161"/>
  <c r="J161"/>
  <c r="BE161"/>
  <c r="BI154"/>
  <c r="BH154"/>
  <c r="BG154"/>
  <c r="BF154"/>
  <c r="T154"/>
  <c r="R154"/>
  <c r="P154"/>
  <c r="BK154"/>
  <c r="J154"/>
  <c r="BE154"/>
  <c r="BI152"/>
  <c r="BH152"/>
  <c r="BG152"/>
  <c r="BF152"/>
  <c r="T152"/>
  <c r="R152"/>
  <c r="P152"/>
  <c r="BK152"/>
  <c r="J152"/>
  <c r="BE152"/>
  <c r="BI148"/>
  <c r="BH148"/>
  <c r="BG148"/>
  <c r="BF148"/>
  <c r="T148"/>
  <c r="R148"/>
  <c r="P148"/>
  <c r="BK148"/>
  <c r="J148"/>
  <c r="BE148"/>
  <c r="BI144"/>
  <c r="BH144"/>
  <c r="BG144"/>
  <c r="BF144"/>
  <c r="T144"/>
  <c r="R144"/>
  <c r="P144"/>
  <c r="BK144"/>
  <c r="J144"/>
  <c r="BE144"/>
  <c r="BI138"/>
  <c r="BH138"/>
  <c r="BG138"/>
  <c r="BF138"/>
  <c r="T138"/>
  <c r="T137"/>
  <c r="R138"/>
  <c r="R137"/>
  <c r="P138"/>
  <c r="P137"/>
  <c r="BK138"/>
  <c r="BK137"/>
  <c r="J137"/>
  <c r="J138"/>
  <c r="BE138"/>
  <c r="J63"/>
  <c r="BI127"/>
  <c r="BH127"/>
  <c r="BG127"/>
  <c r="BF127"/>
  <c r="T127"/>
  <c r="R127"/>
  <c r="P127"/>
  <c r="BK127"/>
  <c r="J127"/>
  <c r="BE127"/>
  <c r="BI124"/>
  <c r="BH124"/>
  <c r="BG124"/>
  <c r="BF124"/>
  <c r="T124"/>
  <c r="R124"/>
  <c r="P124"/>
  <c r="BK124"/>
  <c r="J124"/>
  <c r="BE124"/>
  <c r="BI122"/>
  <c r="BH122"/>
  <c r="BG122"/>
  <c r="BF122"/>
  <c r="T122"/>
  <c r="R122"/>
  <c r="P122"/>
  <c r="BK122"/>
  <c r="J122"/>
  <c r="BE122"/>
  <c r="BI119"/>
  <c r="BH119"/>
  <c r="BG119"/>
  <c r="BF119"/>
  <c r="T119"/>
  <c r="R119"/>
  <c r="P119"/>
  <c r="BK119"/>
  <c r="J119"/>
  <c r="BE119"/>
  <c r="BI110"/>
  <c r="BH110"/>
  <c r="BG110"/>
  <c r="BF110"/>
  <c r="T110"/>
  <c r="R110"/>
  <c r="P110"/>
  <c r="BK110"/>
  <c r="J110"/>
  <c r="BE110"/>
  <c r="BI108"/>
  <c r="BH108"/>
  <c r="BG108"/>
  <c r="BF108"/>
  <c r="T108"/>
  <c r="R108"/>
  <c r="P108"/>
  <c r="BK108"/>
  <c r="J108"/>
  <c r="BE108"/>
  <c r="BI102"/>
  <c r="BH102"/>
  <c r="BG102"/>
  <c r="BF102"/>
  <c r="T102"/>
  <c r="R102"/>
  <c r="P102"/>
  <c r="BK102"/>
  <c r="J102"/>
  <c r="BE102"/>
  <c r="BI100"/>
  <c r="BH100"/>
  <c r="BG100"/>
  <c r="BF100"/>
  <c r="T100"/>
  <c r="R100"/>
  <c r="P100"/>
  <c r="BK100"/>
  <c r="J100"/>
  <c r="BE100"/>
  <c r="BI96"/>
  <c r="F36"/>
  <c i="1" r="BD57"/>
  <c i="4" r="BH96"/>
  <c r="F35"/>
  <c i="1" r="BC57"/>
  <c i="4" r="BG96"/>
  <c r="F34"/>
  <c i="1" r="BB57"/>
  <c i="4" r="BF96"/>
  <c r="J33"/>
  <c i="1" r="AW57"/>
  <c i="4" r="F33"/>
  <c i="1" r="BA57"/>
  <c i="4" r="T96"/>
  <c r="T95"/>
  <c r="T94"/>
  <c r="T93"/>
  <c r="R96"/>
  <c r="R95"/>
  <c r="R94"/>
  <c r="R93"/>
  <c r="P96"/>
  <c r="P95"/>
  <c r="P94"/>
  <c r="P93"/>
  <c i="1" r="AU57"/>
  <c i="4" r="BK96"/>
  <c r="BK95"/>
  <c r="J95"/>
  <c r="BK94"/>
  <c r="J94"/>
  <c r="BK93"/>
  <c r="J93"/>
  <c r="J60"/>
  <c r="J29"/>
  <c i="1" r="AG57"/>
  <c i="4" r="J96"/>
  <c r="BE96"/>
  <c r="J32"/>
  <c i="1" r="AV57"/>
  <c i="4" r="F32"/>
  <c i="1" r="AZ57"/>
  <c i="4" r="J62"/>
  <c r="J61"/>
  <c r="J89"/>
  <c r="F89"/>
  <c r="F87"/>
  <c r="E85"/>
  <c r="J55"/>
  <c r="F55"/>
  <c r="F53"/>
  <c r="E51"/>
  <c r="J38"/>
  <c r="J20"/>
  <c r="E20"/>
  <c r="F90"/>
  <c r="F56"/>
  <c r="J19"/>
  <c r="J14"/>
  <c r="J87"/>
  <c r="J53"/>
  <c r="E7"/>
  <c r="E81"/>
  <c r="E47"/>
  <c i="1" r="AY55"/>
  <c r="AX55"/>
  <c i="3" r="BI936"/>
  <c r="BH936"/>
  <c r="BG936"/>
  <c r="BF936"/>
  <c r="T936"/>
  <c r="R936"/>
  <c r="P936"/>
  <c r="BK936"/>
  <c r="J936"/>
  <c r="BE936"/>
  <c r="BI935"/>
  <c r="BH935"/>
  <c r="BG935"/>
  <c r="BF935"/>
  <c r="T935"/>
  <c r="R935"/>
  <c r="P935"/>
  <c r="BK935"/>
  <c r="J935"/>
  <c r="BE935"/>
  <c r="BI934"/>
  <c r="BH934"/>
  <c r="BG934"/>
  <c r="BF934"/>
  <c r="T934"/>
  <c r="R934"/>
  <c r="P934"/>
  <c r="BK934"/>
  <c r="J934"/>
  <c r="BE934"/>
  <c r="BI933"/>
  <c r="BH933"/>
  <c r="BG933"/>
  <c r="BF933"/>
  <c r="T933"/>
  <c r="R933"/>
  <c r="P933"/>
  <c r="BK933"/>
  <c r="J933"/>
  <c r="BE933"/>
  <c r="BI932"/>
  <c r="BH932"/>
  <c r="BG932"/>
  <c r="BF932"/>
  <c r="T932"/>
  <c r="R932"/>
  <c r="P932"/>
  <c r="BK932"/>
  <c r="J932"/>
  <c r="BE932"/>
  <c r="BI927"/>
  <c r="BH927"/>
  <c r="BG927"/>
  <c r="BF927"/>
  <c r="T927"/>
  <c r="T926"/>
  <c r="R927"/>
  <c r="R926"/>
  <c r="P927"/>
  <c r="P926"/>
  <c r="BK927"/>
  <c r="BK926"/>
  <c r="J926"/>
  <c r="J927"/>
  <c r="BE927"/>
  <c r="J79"/>
  <c r="BI924"/>
  <c r="BH924"/>
  <c r="BG924"/>
  <c r="BF924"/>
  <c r="T924"/>
  <c r="R924"/>
  <c r="P924"/>
  <c r="BK924"/>
  <c r="J924"/>
  <c r="BE924"/>
  <c r="BI923"/>
  <c r="BH923"/>
  <c r="BG923"/>
  <c r="BF923"/>
  <c r="T923"/>
  <c r="R923"/>
  <c r="P923"/>
  <c r="BK923"/>
  <c r="J923"/>
  <c r="BE923"/>
  <c r="BI921"/>
  <c r="BH921"/>
  <c r="BG921"/>
  <c r="BF921"/>
  <c r="T921"/>
  <c r="R921"/>
  <c r="P921"/>
  <c r="BK921"/>
  <c r="J921"/>
  <c r="BE921"/>
  <c r="BI910"/>
  <c r="BH910"/>
  <c r="BG910"/>
  <c r="BF910"/>
  <c r="T910"/>
  <c r="R910"/>
  <c r="P910"/>
  <c r="BK910"/>
  <c r="J910"/>
  <c r="BE910"/>
  <c r="BI908"/>
  <c r="BH908"/>
  <c r="BG908"/>
  <c r="BF908"/>
  <c r="T908"/>
  <c r="R908"/>
  <c r="P908"/>
  <c r="BK908"/>
  <c r="J908"/>
  <c r="BE908"/>
  <c r="BI898"/>
  <c r="BH898"/>
  <c r="BG898"/>
  <c r="BF898"/>
  <c r="T898"/>
  <c r="T897"/>
  <c r="R898"/>
  <c r="R897"/>
  <c r="P898"/>
  <c r="P897"/>
  <c r="BK898"/>
  <c r="BK897"/>
  <c r="J897"/>
  <c r="J898"/>
  <c r="BE898"/>
  <c r="J78"/>
  <c r="BI895"/>
  <c r="BH895"/>
  <c r="BG895"/>
  <c r="BF895"/>
  <c r="T895"/>
  <c r="R895"/>
  <c r="P895"/>
  <c r="BK895"/>
  <c r="J895"/>
  <c r="BE895"/>
  <c r="BI894"/>
  <c r="BH894"/>
  <c r="BG894"/>
  <c r="BF894"/>
  <c r="T894"/>
  <c r="R894"/>
  <c r="P894"/>
  <c r="BK894"/>
  <c r="J894"/>
  <c r="BE894"/>
  <c r="BI891"/>
  <c r="BH891"/>
  <c r="BG891"/>
  <c r="BF891"/>
  <c r="T891"/>
  <c r="R891"/>
  <c r="P891"/>
  <c r="BK891"/>
  <c r="J891"/>
  <c r="BE891"/>
  <c r="BI887"/>
  <c r="BH887"/>
  <c r="BG887"/>
  <c r="BF887"/>
  <c r="T887"/>
  <c r="T886"/>
  <c r="R887"/>
  <c r="R886"/>
  <c r="P887"/>
  <c r="P886"/>
  <c r="BK887"/>
  <c r="BK886"/>
  <c r="J886"/>
  <c r="J887"/>
  <c r="BE887"/>
  <c r="J77"/>
  <c r="BI884"/>
  <c r="BH884"/>
  <c r="BG884"/>
  <c r="BF884"/>
  <c r="T884"/>
  <c r="R884"/>
  <c r="P884"/>
  <c r="BK884"/>
  <c r="J884"/>
  <c r="BE884"/>
  <c r="BI879"/>
  <c r="BH879"/>
  <c r="BG879"/>
  <c r="BF879"/>
  <c r="T879"/>
  <c r="T878"/>
  <c r="R879"/>
  <c r="R878"/>
  <c r="P879"/>
  <c r="P878"/>
  <c r="BK879"/>
  <c r="BK878"/>
  <c r="J878"/>
  <c r="J879"/>
  <c r="BE879"/>
  <c r="J76"/>
  <c r="BI874"/>
  <c r="BH874"/>
  <c r="BG874"/>
  <c r="BF874"/>
  <c r="T874"/>
  <c r="T873"/>
  <c r="R874"/>
  <c r="R873"/>
  <c r="P874"/>
  <c r="P873"/>
  <c r="BK874"/>
  <c r="BK873"/>
  <c r="J873"/>
  <c r="J874"/>
  <c r="BE874"/>
  <c r="J75"/>
  <c r="BI871"/>
  <c r="BH871"/>
  <c r="BG871"/>
  <c r="BF871"/>
  <c r="T871"/>
  <c r="R871"/>
  <c r="P871"/>
  <c r="BK871"/>
  <c r="J871"/>
  <c r="BE871"/>
  <c r="BI869"/>
  <c r="BH869"/>
  <c r="BG869"/>
  <c r="BF869"/>
  <c r="T869"/>
  <c r="R869"/>
  <c r="P869"/>
  <c r="BK869"/>
  <c r="J869"/>
  <c r="BE869"/>
  <c r="BI864"/>
  <c r="BH864"/>
  <c r="BG864"/>
  <c r="BF864"/>
  <c r="T864"/>
  <c r="T863"/>
  <c r="R864"/>
  <c r="R863"/>
  <c r="P864"/>
  <c r="P863"/>
  <c r="BK864"/>
  <c r="BK863"/>
  <c r="J863"/>
  <c r="J864"/>
  <c r="BE864"/>
  <c r="J74"/>
  <c r="BI861"/>
  <c r="BH861"/>
  <c r="BG861"/>
  <c r="BF861"/>
  <c r="T861"/>
  <c r="R861"/>
  <c r="P861"/>
  <c r="BK861"/>
  <c r="J861"/>
  <c r="BE861"/>
  <c r="BI857"/>
  <c r="BH857"/>
  <c r="BG857"/>
  <c r="BF857"/>
  <c r="T857"/>
  <c r="R857"/>
  <c r="P857"/>
  <c r="BK857"/>
  <c r="J857"/>
  <c r="BE857"/>
  <c r="BI845"/>
  <c r="BH845"/>
  <c r="BG845"/>
  <c r="BF845"/>
  <c r="T845"/>
  <c r="R845"/>
  <c r="P845"/>
  <c r="BK845"/>
  <c r="J845"/>
  <c r="BE845"/>
  <c r="BI833"/>
  <c r="BH833"/>
  <c r="BG833"/>
  <c r="BF833"/>
  <c r="T833"/>
  <c r="R833"/>
  <c r="P833"/>
  <c r="BK833"/>
  <c r="J833"/>
  <c r="BE833"/>
  <c r="BI831"/>
  <c r="BH831"/>
  <c r="BG831"/>
  <c r="BF831"/>
  <c r="T831"/>
  <c r="R831"/>
  <c r="P831"/>
  <c r="BK831"/>
  <c r="J831"/>
  <c r="BE831"/>
  <c r="BI812"/>
  <c r="BH812"/>
  <c r="BG812"/>
  <c r="BF812"/>
  <c r="T812"/>
  <c r="R812"/>
  <c r="P812"/>
  <c r="BK812"/>
  <c r="J812"/>
  <c r="BE812"/>
  <c r="BI810"/>
  <c r="BH810"/>
  <c r="BG810"/>
  <c r="BF810"/>
  <c r="T810"/>
  <c r="R810"/>
  <c r="P810"/>
  <c r="BK810"/>
  <c r="J810"/>
  <c r="BE810"/>
  <c r="BI808"/>
  <c r="BH808"/>
  <c r="BG808"/>
  <c r="BF808"/>
  <c r="T808"/>
  <c r="R808"/>
  <c r="P808"/>
  <c r="BK808"/>
  <c r="J808"/>
  <c r="BE808"/>
  <c r="BI774"/>
  <c r="BH774"/>
  <c r="BG774"/>
  <c r="BF774"/>
  <c r="T774"/>
  <c r="R774"/>
  <c r="P774"/>
  <c r="BK774"/>
  <c r="J774"/>
  <c r="BE774"/>
  <c r="BI772"/>
  <c r="BH772"/>
  <c r="BG772"/>
  <c r="BF772"/>
  <c r="T772"/>
  <c r="R772"/>
  <c r="P772"/>
  <c r="BK772"/>
  <c r="J772"/>
  <c r="BE772"/>
  <c r="BI746"/>
  <c r="BH746"/>
  <c r="BG746"/>
  <c r="BF746"/>
  <c r="T746"/>
  <c r="R746"/>
  <c r="P746"/>
  <c r="BK746"/>
  <c r="J746"/>
  <c r="BE746"/>
  <c r="BI744"/>
  <c r="BH744"/>
  <c r="BG744"/>
  <c r="BF744"/>
  <c r="T744"/>
  <c r="R744"/>
  <c r="P744"/>
  <c r="BK744"/>
  <c r="J744"/>
  <c r="BE744"/>
  <c r="BI721"/>
  <c r="BH721"/>
  <c r="BG721"/>
  <c r="BF721"/>
  <c r="T721"/>
  <c r="T720"/>
  <c r="T719"/>
  <c r="R721"/>
  <c r="R720"/>
  <c r="R719"/>
  <c r="P721"/>
  <c r="P720"/>
  <c r="P719"/>
  <c r="BK721"/>
  <c r="BK720"/>
  <c r="J720"/>
  <c r="BK719"/>
  <c r="J719"/>
  <c r="J721"/>
  <c r="BE721"/>
  <c r="J73"/>
  <c r="J72"/>
  <c r="BI717"/>
  <c r="BH717"/>
  <c r="BG717"/>
  <c r="BF717"/>
  <c r="T717"/>
  <c r="T716"/>
  <c r="R717"/>
  <c r="R716"/>
  <c r="P717"/>
  <c r="P716"/>
  <c r="BK717"/>
  <c r="BK716"/>
  <c r="J716"/>
  <c r="J717"/>
  <c r="BE717"/>
  <c r="J71"/>
  <c r="BI714"/>
  <c r="BH714"/>
  <c r="BG714"/>
  <c r="BF714"/>
  <c r="T714"/>
  <c r="R714"/>
  <c r="P714"/>
  <c r="BK714"/>
  <c r="J714"/>
  <c r="BE714"/>
  <c r="BI711"/>
  <c r="BH711"/>
  <c r="BG711"/>
  <c r="BF711"/>
  <c r="T711"/>
  <c r="R711"/>
  <c r="P711"/>
  <c r="BK711"/>
  <c r="J711"/>
  <c r="BE711"/>
  <c r="BI709"/>
  <c r="BH709"/>
  <c r="BG709"/>
  <c r="BF709"/>
  <c r="T709"/>
  <c r="T708"/>
  <c r="R709"/>
  <c r="R708"/>
  <c r="P709"/>
  <c r="P708"/>
  <c r="BK709"/>
  <c r="BK708"/>
  <c r="J708"/>
  <c r="J709"/>
  <c r="BE709"/>
  <c r="J70"/>
  <c r="BI693"/>
  <c r="BH693"/>
  <c r="BG693"/>
  <c r="BF693"/>
  <c r="T693"/>
  <c r="R693"/>
  <c r="P693"/>
  <c r="BK693"/>
  <c r="J693"/>
  <c r="BE693"/>
  <c r="BI689"/>
  <c r="BH689"/>
  <c r="BG689"/>
  <c r="BF689"/>
  <c r="T689"/>
  <c r="R689"/>
  <c r="P689"/>
  <c r="BK689"/>
  <c r="J689"/>
  <c r="BE689"/>
  <c r="BI680"/>
  <c r="BH680"/>
  <c r="BG680"/>
  <c r="BF680"/>
  <c r="T680"/>
  <c r="R680"/>
  <c r="P680"/>
  <c r="BK680"/>
  <c r="J680"/>
  <c r="BE680"/>
  <c r="BI676"/>
  <c r="BH676"/>
  <c r="BG676"/>
  <c r="BF676"/>
  <c r="T676"/>
  <c r="R676"/>
  <c r="P676"/>
  <c r="BK676"/>
  <c r="J676"/>
  <c r="BE676"/>
  <c r="BI671"/>
  <c r="BH671"/>
  <c r="BG671"/>
  <c r="BF671"/>
  <c r="T671"/>
  <c r="R671"/>
  <c r="P671"/>
  <c r="BK671"/>
  <c r="J671"/>
  <c r="BE671"/>
  <c r="BI667"/>
  <c r="BH667"/>
  <c r="BG667"/>
  <c r="BF667"/>
  <c r="T667"/>
  <c r="R667"/>
  <c r="P667"/>
  <c r="BK667"/>
  <c r="J667"/>
  <c r="BE667"/>
  <c r="BI663"/>
  <c r="BH663"/>
  <c r="BG663"/>
  <c r="BF663"/>
  <c r="T663"/>
  <c r="R663"/>
  <c r="P663"/>
  <c r="BK663"/>
  <c r="J663"/>
  <c r="BE663"/>
  <c r="BI659"/>
  <c r="BH659"/>
  <c r="BG659"/>
  <c r="BF659"/>
  <c r="T659"/>
  <c r="R659"/>
  <c r="P659"/>
  <c r="BK659"/>
  <c r="J659"/>
  <c r="BE659"/>
  <c r="BI655"/>
  <c r="BH655"/>
  <c r="BG655"/>
  <c r="BF655"/>
  <c r="T655"/>
  <c r="R655"/>
  <c r="P655"/>
  <c r="BK655"/>
  <c r="J655"/>
  <c r="BE655"/>
  <c r="BI651"/>
  <c r="BH651"/>
  <c r="BG651"/>
  <c r="BF651"/>
  <c r="T651"/>
  <c r="R651"/>
  <c r="P651"/>
  <c r="BK651"/>
  <c r="J651"/>
  <c r="BE651"/>
  <c r="BI647"/>
  <c r="BH647"/>
  <c r="BG647"/>
  <c r="BF647"/>
  <c r="T647"/>
  <c r="R647"/>
  <c r="P647"/>
  <c r="BK647"/>
  <c r="J647"/>
  <c r="BE647"/>
  <c r="BI646"/>
  <c r="BH646"/>
  <c r="BG646"/>
  <c r="BF646"/>
  <c r="T646"/>
  <c r="R646"/>
  <c r="P646"/>
  <c r="BK646"/>
  <c r="J646"/>
  <c r="BE646"/>
  <c r="BI642"/>
  <c r="BH642"/>
  <c r="BG642"/>
  <c r="BF642"/>
  <c r="T642"/>
  <c r="R642"/>
  <c r="P642"/>
  <c r="BK642"/>
  <c r="J642"/>
  <c r="BE642"/>
  <c r="BI638"/>
  <c r="BH638"/>
  <c r="BG638"/>
  <c r="BF638"/>
  <c r="T638"/>
  <c r="R638"/>
  <c r="P638"/>
  <c r="BK638"/>
  <c r="J638"/>
  <c r="BE638"/>
  <c r="BI622"/>
  <c r="BH622"/>
  <c r="BG622"/>
  <c r="BF622"/>
  <c r="T622"/>
  <c r="R622"/>
  <c r="P622"/>
  <c r="BK622"/>
  <c r="J622"/>
  <c r="BE622"/>
  <c r="BI610"/>
  <c r="BH610"/>
  <c r="BG610"/>
  <c r="BF610"/>
  <c r="T610"/>
  <c r="T609"/>
  <c r="R610"/>
  <c r="R609"/>
  <c r="P610"/>
  <c r="P609"/>
  <c r="BK610"/>
  <c r="BK609"/>
  <c r="J609"/>
  <c r="J610"/>
  <c r="BE610"/>
  <c r="J69"/>
  <c r="BI608"/>
  <c r="BH608"/>
  <c r="BG608"/>
  <c r="BF608"/>
  <c r="T608"/>
  <c r="T607"/>
  <c r="R608"/>
  <c r="R607"/>
  <c r="P608"/>
  <c r="P607"/>
  <c r="BK608"/>
  <c r="BK607"/>
  <c r="J607"/>
  <c r="J608"/>
  <c r="BE608"/>
  <c r="J68"/>
  <c r="BI604"/>
  <c r="BH604"/>
  <c r="BG604"/>
  <c r="BF604"/>
  <c r="T604"/>
  <c r="R604"/>
  <c r="P604"/>
  <c r="BK604"/>
  <c r="J604"/>
  <c r="BE604"/>
  <c r="BI602"/>
  <c r="BH602"/>
  <c r="BG602"/>
  <c r="BF602"/>
  <c r="T602"/>
  <c r="R602"/>
  <c r="P602"/>
  <c r="BK602"/>
  <c r="J602"/>
  <c r="BE602"/>
  <c r="BI594"/>
  <c r="BH594"/>
  <c r="BG594"/>
  <c r="BF594"/>
  <c r="T594"/>
  <c r="R594"/>
  <c r="P594"/>
  <c r="BK594"/>
  <c r="J594"/>
  <c r="BE594"/>
  <c r="BI576"/>
  <c r="BH576"/>
  <c r="BG576"/>
  <c r="BF576"/>
  <c r="T576"/>
  <c r="R576"/>
  <c r="P576"/>
  <c r="BK576"/>
  <c r="J576"/>
  <c r="BE576"/>
  <c r="BI572"/>
  <c r="BH572"/>
  <c r="BG572"/>
  <c r="BF572"/>
  <c r="T572"/>
  <c r="R572"/>
  <c r="P572"/>
  <c r="BK572"/>
  <c r="J572"/>
  <c r="BE572"/>
  <c r="BI570"/>
  <c r="BH570"/>
  <c r="BG570"/>
  <c r="BF570"/>
  <c r="T570"/>
  <c r="R570"/>
  <c r="P570"/>
  <c r="BK570"/>
  <c r="J570"/>
  <c r="BE570"/>
  <c r="BI568"/>
  <c r="BH568"/>
  <c r="BG568"/>
  <c r="BF568"/>
  <c r="T568"/>
  <c r="R568"/>
  <c r="P568"/>
  <c r="BK568"/>
  <c r="J568"/>
  <c r="BE568"/>
  <c r="BI562"/>
  <c r="BH562"/>
  <c r="BG562"/>
  <c r="BF562"/>
  <c r="T562"/>
  <c r="R562"/>
  <c r="P562"/>
  <c r="BK562"/>
  <c r="J562"/>
  <c r="BE562"/>
  <c r="BI551"/>
  <c r="BH551"/>
  <c r="BG551"/>
  <c r="BF551"/>
  <c r="T551"/>
  <c r="R551"/>
  <c r="P551"/>
  <c r="BK551"/>
  <c r="J551"/>
  <c r="BE551"/>
  <c r="BI546"/>
  <c r="BH546"/>
  <c r="BG546"/>
  <c r="BF546"/>
  <c r="T546"/>
  <c r="R546"/>
  <c r="P546"/>
  <c r="BK546"/>
  <c r="J546"/>
  <c r="BE546"/>
  <c r="BI538"/>
  <c r="BH538"/>
  <c r="BG538"/>
  <c r="BF538"/>
  <c r="T538"/>
  <c r="R538"/>
  <c r="P538"/>
  <c r="BK538"/>
  <c r="J538"/>
  <c r="BE538"/>
  <c r="BI530"/>
  <c r="BH530"/>
  <c r="BG530"/>
  <c r="BF530"/>
  <c r="T530"/>
  <c r="R530"/>
  <c r="P530"/>
  <c r="BK530"/>
  <c r="J530"/>
  <c r="BE530"/>
  <c r="BI528"/>
  <c r="BH528"/>
  <c r="BG528"/>
  <c r="BF528"/>
  <c r="T528"/>
  <c r="R528"/>
  <c r="P528"/>
  <c r="BK528"/>
  <c r="J528"/>
  <c r="BE528"/>
  <c r="BI526"/>
  <c r="BH526"/>
  <c r="BG526"/>
  <c r="BF526"/>
  <c r="T526"/>
  <c r="R526"/>
  <c r="P526"/>
  <c r="BK526"/>
  <c r="J526"/>
  <c r="BE526"/>
  <c r="BI518"/>
  <c r="BH518"/>
  <c r="BG518"/>
  <c r="BF518"/>
  <c r="T518"/>
  <c r="R518"/>
  <c r="P518"/>
  <c r="BK518"/>
  <c r="J518"/>
  <c r="BE518"/>
  <c r="BI516"/>
  <c r="BH516"/>
  <c r="BG516"/>
  <c r="BF516"/>
  <c r="T516"/>
  <c r="R516"/>
  <c r="P516"/>
  <c r="BK516"/>
  <c r="J516"/>
  <c r="BE516"/>
  <c r="BI514"/>
  <c r="BH514"/>
  <c r="BG514"/>
  <c r="BF514"/>
  <c r="T514"/>
  <c r="R514"/>
  <c r="P514"/>
  <c r="BK514"/>
  <c r="J514"/>
  <c r="BE514"/>
  <c r="BI506"/>
  <c r="BH506"/>
  <c r="BG506"/>
  <c r="BF506"/>
  <c r="T506"/>
  <c r="R506"/>
  <c r="P506"/>
  <c r="BK506"/>
  <c r="J506"/>
  <c r="BE506"/>
  <c r="BI504"/>
  <c r="BH504"/>
  <c r="BG504"/>
  <c r="BF504"/>
  <c r="T504"/>
  <c r="R504"/>
  <c r="P504"/>
  <c r="BK504"/>
  <c r="J504"/>
  <c r="BE504"/>
  <c r="BI494"/>
  <c r="BH494"/>
  <c r="BG494"/>
  <c r="BF494"/>
  <c r="T494"/>
  <c r="R494"/>
  <c r="P494"/>
  <c r="BK494"/>
  <c r="J494"/>
  <c r="BE494"/>
  <c r="BI483"/>
  <c r="BH483"/>
  <c r="BG483"/>
  <c r="BF483"/>
  <c r="T483"/>
  <c r="R483"/>
  <c r="P483"/>
  <c r="BK483"/>
  <c r="J483"/>
  <c r="BE483"/>
  <c r="BI478"/>
  <c r="BH478"/>
  <c r="BG478"/>
  <c r="BF478"/>
  <c r="T478"/>
  <c r="R478"/>
  <c r="P478"/>
  <c r="BK478"/>
  <c r="J478"/>
  <c r="BE478"/>
  <c r="BI474"/>
  <c r="BH474"/>
  <c r="BG474"/>
  <c r="BF474"/>
  <c r="T474"/>
  <c r="T473"/>
  <c r="R474"/>
  <c r="R473"/>
  <c r="P474"/>
  <c r="P473"/>
  <c r="BK474"/>
  <c r="BK473"/>
  <c r="J473"/>
  <c r="J474"/>
  <c r="BE474"/>
  <c r="J67"/>
  <c r="BI471"/>
  <c r="BH471"/>
  <c r="BG471"/>
  <c r="BF471"/>
  <c r="T471"/>
  <c r="R471"/>
  <c r="P471"/>
  <c r="BK471"/>
  <c r="J471"/>
  <c r="BE471"/>
  <c r="BI466"/>
  <c r="BH466"/>
  <c r="BG466"/>
  <c r="BF466"/>
  <c r="T466"/>
  <c r="R466"/>
  <c r="P466"/>
  <c r="BK466"/>
  <c r="J466"/>
  <c r="BE466"/>
  <c r="BI462"/>
  <c r="BH462"/>
  <c r="BG462"/>
  <c r="BF462"/>
  <c r="T462"/>
  <c r="R462"/>
  <c r="P462"/>
  <c r="BK462"/>
  <c r="J462"/>
  <c r="BE462"/>
  <c r="BI458"/>
  <c r="BH458"/>
  <c r="BG458"/>
  <c r="BF458"/>
  <c r="T458"/>
  <c r="R458"/>
  <c r="P458"/>
  <c r="BK458"/>
  <c r="J458"/>
  <c r="BE458"/>
  <c r="BI446"/>
  <c r="BH446"/>
  <c r="BG446"/>
  <c r="BF446"/>
  <c r="T446"/>
  <c r="R446"/>
  <c r="P446"/>
  <c r="BK446"/>
  <c r="J446"/>
  <c r="BE446"/>
  <c r="BI434"/>
  <c r="BH434"/>
  <c r="BG434"/>
  <c r="BF434"/>
  <c r="T434"/>
  <c r="R434"/>
  <c r="P434"/>
  <c r="BK434"/>
  <c r="J434"/>
  <c r="BE434"/>
  <c r="BI418"/>
  <c r="BH418"/>
  <c r="BG418"/>
  <c r="BF418"/>
  <c r="T418"/>
  <c r="R418"/>
  <c r="P418"/>
  <c r="BK418"/>
  <c r="J418"/>
  <c r="BE418"/>
  <c r="BI417"/>
  <c r="BH417"/>
  <c r="BG417"/>
  <c r="BF417"/>
  <c r="T417"/>
  <c r="T416"/>
  <c r="R417"/>
  <c r="R416"/>
  <c r="P417"/>
  <c r="P416"/>
  <c r="BK417"/>
  <c r="BK416"/>
  <c r="J416"/>
  <c r="J417"/>
  <c r="BE417"/>
  <c r="J66"/>
  <c r="BI414"/>
  <c r="BH414"/>
  <c r="BG414"/>
  <c r="BF414"/>
  <c r="T414"/>
  <c r="R414"/>
  <c r="P414"/>
  <c r="BK414"/>
  <c r="J414"/>
  <c r="BE414"/>
  <c r="BI406"/>
  <c r="BH406"/>
  <c r="BG406"/>
  <c r="BF406"/>
  <c r="T406"/>
  <c r="R406"/>
  <c r="P406"/>
  <c r="BK406"/>
  <c r="J406"/>
  <c r="BE406"/>
  <c r="BI400"/>
  <c r="BH400"/>
  <c r="BG400"/>
  <c r="BF400"/>
  <c r="T400"/>
  <c r="R400"/>
  <c r="P400"/>
  <c r="BK400"/>
  <c r="J400"/>
  <c r="BE400"/>
  <c r="BI388"/>
  <c r="BH388"/>
  <c r="BG388"/>
  <c r="BF388"/>
  <c r="T388"/>
  <c r="R388"/>
  <c r="P388"/>
  <c r="BK388"/>
  <c r="J388"/>
  <c r="BE388"/>
  <c r="BI386"/>
  <c r="BH386"/>
  <c r="BG386"/>
  <c r="BF386"/>
  <c r="T386"/>
  <c r="R386"/>
  <c r="P386"/>
  <c r="BK386"/>
  <c r="J386"/>
  <c r="BE386"/>
  <c r="BI377"/>
  <c r="BH377"/>
  <c r="BG377"/>
  <c r="BF377"/>
  <c r="T377"/>
  <c r="R377"/>
  <c r="P377"/>
  <c r="BK377"/>
  <c r="J377"/>
  <c r="BE377"/>
  <c r="BI369"/>
  <c r="BH369"/>
  <c r="BG369"/>
  <c r="BF369"/>
  <c r="T369"/>
  <c r="T368"/>
  <c r="R369"/>
  <c r="R368"/>
  <c r="P369"/>
  <c r="P368"/>
  <c r="BK369"/>
  <c r="BK368"/>
  <c r="J368"/>
  <c r="J369"/>
  <c r="BE369"/>
  <c r="J65"/>
  <c r="BI363"/>
  <c r="BH363"/>
  <c r="BG363"/>
  <c r="BF363"/>
  <c r="T363"/>
  <c r="R363"/>
  <c r="P363"/>
  <c r="BK363"/>
  <c r="J363"/>
  <c r="BE363"/>
  <c r="BI358"/>
  <c r="BH358"/>
  <c r="BG358"/>
  <c r="BF358"/>
  <c r="T358"/>
  <c r="R358"/>
  <c r="P358"/>
  <c r="BK358"/>
  <c r="J358"/>
  <c r="BE358"/>
  <c r="BI342"/>
  <c r="BH342"/>
  <c r="BG342"/>
  <c r="BF342"/>
  <c r="T342"/>
  <c r="R342"/>
  <c r="P342"/>
  <c r="BK342"/>
  <c r="J342"/>
  <c r="BE342"/>
  <c r="BI340"/>
  <c r="BH340"/>
  <c r="BG340"/>
  <c r="BF340"/>
  <c r="T340"/>
  <c r="R340"/>
  <c r="P340"/>
  <c r="BK340"/>
  <c r="J340"/>
  <c r="BE340"/>
  <c r="BI328"/>
  <c r="BH328"/>
  <c r="BG328"/>
  <c r="BF328"/>
  <c r="T328"/>
  <c r="R328"/>
  <c r="P328"/>
  <c r="BK328"/>
  <c r="J328"/>
  <c r="BE328"/>
  <c r="BI312"/>
  <c r="BH312"/>
  <c r="BG312"/>
  <c r="BF312"/>
  <c r="T312"/>
  <c r="R312"/>
  <c r="P312"/>
  <c r="BK312"/>
  <c r="J312"/>
  <c r="BE312"/>
  <c r="BI308"/>
  <c r="BH308"/>
  <c r="BG308"/>
  <c r="BF308"/>
  <c r="T308"/>
  <c r="R308"/>
  <c r="P308"/>
  <c r="BK308"/>
  <c r="J308"/>
  <c r="BE308"/>
  <c r="BI303"/>
  <c r="BH303"/>
  <c r="BG303"/>
  <c r="BF303"/>
  <c r="T303"/>
  <c r="R303"/>
  <c r="P303"/>
  <c r="BK303"/>
  <c r="J303"/>
  <c r="BE303"/>
  <c r="BI299"/>
  <c r="BH299"/>
  <c r="BG299"/>
  <c r="BF299"/>
  <c r="T299"/>
  <c r="T298"/>
  <c r="R299"/>
  <c r="R298"/>
  <c r="P299"/>
  <c r="P298"/>
  <c r="BK299"/>
  <c r="BK298"/>
  <c r="J298"/>
  <c r="J299"/>
  <c r="BE299"/>
  <c r="J64"/>
  <c r="BI294"/>
  <c r="BH294"/>
  <c r="BG294"/>
  <c r="BF294"/>
  <c r="T294"/>
  <c r="R294"/>
  <c r="P294"/>
  <c r="BK294"/>
  <c r="J294"/>
  <c r="BE294"/>
  <c r="BI290"/>
  <c r="BH290"/>
  <c r="BG290"/>
  <c r="BF290"/>
  <c r="T290"/>
  <c r="R290"/>
  <c r="P290"/>
  <c r="BK290"/>
  <c r="J290"/>
  <c r="BE290"/>
  <c r="BI288"/>
  <c r="BH288"/>
  <c r="BG288"/>
  <c r="BF288"/>
  <c r="T288"/>
  <c r="R288"/>
  <c r="P288"/>
  <c r="BK288"/>
  <c r="J288"/>
  <c r="BE288"/>
  <c r="BI282"/>
  <c r="BH282"/>
  <c r="BG282"/>
  <c r="BF282"/>
  <c r="T282"/>
  <c r="R282"/>
  <c r="P282"/>
  <c r="BK282"/>
  <c r="J282"/>
  <c r="BE282"/>
  <c r="BI275"/>
  <c r="BH275"/>
  <c r="BG275"/>
  <c r="BF275"/>
  <c r="T275"/>
  <c r="R275"/>
  <c r="P275"/>
  <c r="BK275"/>
  <c r="J275"/>
  <c r="BE275"/>
  <c r="BI271"/>
  <c r="BH271"/>
  <c r="BG271"/>
  <c r="BF271"/>
  <c r="T271"/>
  <c r="R271"/>
  <c r="P271"/>
  <c r="BK271"/>
  <c r="J271"/>
  <c r="BE271"/>
  <c r="BI264"/>
  <c r="BH264"/>
  <c r="BG264"/>
  <c r="BF264"/>
  <c r="T264"/>
  <c r="R264"/>
  <c r="P264"/>
  <c r="BK264"/>
  <c r="J264"/>
  <c r="BE264"/>
  <c r="BI262"/>
  <c r="BH262"/>
  <c r="BG262"/>
  <c r="BF262"/>
  <c r="T262"/>
  <c r="R262"/>
  <c r="P262"/>
  <c r="BK262"/>
  <c r="J262"/>
  <c r="BE262"/>
  <c r="BI250"/>
  <c r="BH250"/>
  <c r="BG250"/>
  <c r="BF250"/>
  <c r="T250"/>
  <c r="R250"/>
  <c r="P250"/>
  <c r="BK250"/>
  <c r="J250"/>
  <c r="BE250"/>
  <c r="BI193"/>
  <c r="BH193"/>
  <c r="BG193"/>
  <c r="BF193"/>
  <c r="T193"/>
  <c r="T192"/>
  <c r="R193"/>
  <c r="R192"/>
  <c r="P193"/>
  <c r="P192"/>
  <c r="BK193"/>
  <c r="BK192"/>
  <c r="J192"/>
  <c r="J193"/>
  <c r="BE193"/>
  <c r="J63"/>
  <c r="BI188"/>
  <c r="BH188"/>
  <c r="BG188"/>
  <c r="BF188"/>
  <c r="T188"/>
  <c r="R188"/>
  <c r="P188"/>
  <c r="BK188"/>
  <c r="J188"/>
  <c r="BE188"/>
  <c r="BI174"/>
  <c r="BH174"/>
  <c r="BG174"/>
  <c r="BF174"/>
  <c r="T174"/>
  <c r="R174"/>
  <c r="P174"/>
  <c r="BK174"/>
  <c r="J174"/>
  <c r="BE174"/>
  <c r="BI171"/>
  <c r="BH171"/>
  <c r="BG171"/>
  <c r="BF171"/>
  <c r="T171"/>
  <c r="R171"/>
  <c r="P171"/>
  <c r="BK171"/>
  <c r="J171"/>
  <c r="BE171"/>
  <c r="BI169"/>
  <c r="BH169"/>
  <c r="BG169"/>
  <c r="BF169"/>
  <c r="T169"/>
  <c r="R169"/>
  <c r="P169"/>
  <c r="BK169"/>
  <c r="J169"/>
  <c r="BE169"/>
  <c r="BI166"/>
  <c r="BH166"/>
  <c r="BG166"/>
  <c r="BF166"/>
  <c r="T166"/>
  <c r="R166"/>
  <c r="P166"/>
  <c r="BK166"/>
  <c r="J166"/>
  <c r="BE166"/>
  <c r="BI164"/>
  <c r="BH164"/>
  <c r="BG164"/>
  <c r="BF164"/>
  <c r="T164"/>
  <c r="R164"/>
  <c r="P164"/>
  <c r="BK164"/>
  <c r="J164"/>
  <c r="BE164"/>
  <c r="BI162"/>
  <c r="BH162"/>
  <c r="BG162"/>
  <c r="BF162"/>
  <c r="T162"/>
  <c r="R162"/>
  <c r="P162"/>
  <c r="BK162"/>
  <c r="J162"/>
  <c r="BE162"/>
  <c r="BI161"/>
  <c r="BH161"/>
  <c r="BG161"/>
  <c r="BF161"/>
  <c r="T161"/>
  <c r="R161"/>
  <c r="P161"/>
  <c r="BK161"/>
  <c r="J161"/>
  <c r="BE161"/>
  <c r="BI157"/>
  <c r="BH157"/>
  <c r="BG157"/>
  <c r="BF157"/>
  <c r="T157"/>
  <c r="R157"/>
  <c r="P157"/>
  <c r="BK157"/>
  <c r="J157"/>
  <c r="BE157"/>
  <c r="BI156"/>
  <c r="BH156"/>
  <c r="BG156"/>
  <c r="BF156"/>
  <c r="T156"/>
  <c r="R156"/>
  <c r="P156"/>
  <c r="BK156"/>
  <c r="J156"/>
  <c r="BE156"/>
  <c r="BI152"/>
  <c r="BH152"/>
  <c r="BG152"/>
  <c r="BF152"/>
  <c r="T152"/>
  <c r="R152"/>
  <c r="P152"/>
  <c r="BK152"/>
  <c r="J152"/>
  <c r="BE152"/>
  <c r="BI150"/>
  <c r="BH150"/>
  <c r="BG150"/>
  <c r="BF150"/>
  <c r="T150"/>
  <c r="R150"/>
  <c r="P150"/>
  <c r="BK150"/>
  <c r="J150"/>
  <c r="BE150"/>
  <c r="BI146"/>
  <c r="BH146"/>
  <c r="BG146"/>
  <c r="BF146"/>
  <c r="T146"/>
  <c r="R146"/>
  <c r="P146"/>
  <c r="BK146"/>
  <c r="J146"/>
  <c r="BE146"/>
  <c r="BI144"/>
  <c r="BH144"/>
  <c r="BG144"/>
  <c r="BF144"/>
  <c r="T144"/>
  <c r="R144"/>
  <c r="P144"/>
  <c r="BK144"/>
  <c r="J144"/>
  <c r="BE144"/>
  <c r="BI140"/>
  <c r="BH140"/>
  <c r="BG140"/>
  <c r="BF140"/>
  <c r="T140"/>
  <c r="R140"/>
  <c r="P140"/>
  <c r="BK140"/>
  <c r="J140"/>
  <c r="BE140"/>
  <c r="BI138"/>
  <c r="BH138"/>
  <c r="BG138"/>
  <c r="BF138"/>
  <c r="T138"/>
  <c r="R138"/>
  <c r="P138"/>
  <c r="BK138"/>
  <c r="J138"/>
  <c r="BE138"/>
  <c r="BI134"/>
  <c r="BH134"/>
  <c r="BG134"/>
  <c r="BF134"/>
  <c r="T134"/>
  <c r="R134"/>
  <c r="P134"/>
  <c r="BK134"/>
  <c r="J134"/>
  <c r="BE134"/>
  <c r="BI132"/>
  <c r="BH132"/>
  <c r="BG132"/>
  <c r="BF132"/>
  <c r="T132"/>
  <c r="R132"/>
  <c r="P132"/>
  <c r="BK132"/>
  <c r="J132"/>
  <c r="BE132"/>
  <c r="BI116"/>
  <c r="BH116"/>
  <c r="BG116"/>
  <c r="BF116"/>
  <c r="T116"/>
  <c r="R116"/>
  <c r="P116"/>
  <c r="BK116"/>
  <c r="J116"/>
  <c r="BE116"/>
  <c r="BI107"/>
  <c r="BH107"/>
  <c r="BG107"/>
  <c r="BF107"/>
  <c r="T107"/>
  <c r="R107"/>
  <c r="P107"/>
  <c r="BK107"/>
  <c r="J107"/>
  <c r="BE107"/>
  <c r="BI104"/>
  <c r="F36"/>
  <c i="1" r="BD55"/>
  <c i="3" r="BH104"/>
  <c r="F35"/>
  <c i="1" r="BC55"/>
  <c i="3" r="BG104"/>
  <c r="F34"/>
  <c i="1" r="BB55"/>
  <c i="3" r="BF104"/>
  <c r="J33"/>
  <c i="1" r="AW55"/>
  <c i="3" r="F33"/>
  <c i="1" r="BA55"/>
  <c i="3" r="T104"/>
  <c r="T103"/>
  <c r="T102"/>
  <c r="T101"/>
  <c r="R104"/>
  <c r="R103"/>
  <c r="R102"/>
  <c r="R101"/>
  <c r="P104"/>
  <c r="P103"/>
  <c r="P102"/>
  <c r="P101"/>
  <c i="1" r="AU55"/>
  <c i="3" r="BK104"/>
  <c r="BK103"/>
  <c r="J103"/>
  <c r="BK102"/>
  <c r="J102"/>
  <c r="BK101"/>
  <c r="J101"/>
  <c r="J60"/>
  <c r="J29"/>
  <c i="1" r="AG55"/>
  <c i="3" r="J104"/>
  <c r="BE104"/>
  <c r="J32"/>
  <c i="1" r="AV55"/>
  <c i="3" r="F32"/>
  <c i="1" r="AZ55"/>
  <c i="3" r="J62"/>
  <c r="J61"/>
  <c r="J97"/>
  <c r="F97"/>
  <c r="F95"/>
  <c r="E93"/>
  <c r="J55"/>
  <c r="F55"/>
  <c r="F53"/>
  <c r="E51"/>
  <c r="J38"/>
  <c r="J20"/>
  <c r="E20"/>
  <c r="F98"/>
  <c r="F56"/>
  <c r="J19"/>
  <c r="J14"/>
  <c r="J95"/>
  <c r="J53"/>
  <c r="E7"/>
  <c r="E89"/>
  <c r="E47"/>
  <c i="1" r="AY53"/>
  <c r="AX53"/>
  <c i="2" r="BI512"/>
  <c r="BH512"/>
  <c r="BG512"/>
  <c r="BF512"/>
  <c r="T512"/>
  <c r="R512"/>
  <c r="P512"/>
  <c r="BK512"/>
  <c r="J512"/>
  <c r="BE512"/>
  <c r="BI511"/>
  <c r="BH511"/>
  <c r="BG511"/>
  <c r="BF511"/>
  <c r="T511"/>
  <c r="R511"/>
  <c r="P511"/>
  <c r="BK511"/>
  <c r="J511"/>
  <c r="BE511"/>
  <c r="BI510"/>
  <c r="BH510"/>
  <c r="BG510"/>
  <c r="BF510"/>
  <c r="T510"/>
  <c r="R510"/>
  <c r="P510"/>
  <c r="BK510"/>
  <c r="J510"/>
  <c r="BE510"/>
  <c r="BI509"/>
  <c r="BH509"/>
  <c r="BG509"/>
  <c r="BF509"/>
  <c r="T509"/>
  <c r="R509"/>
  <c r="P509"/>
  <c r="BK509"/>
  <c r="J509"/>
  <c r="BE509"/>
  <c r="BI508"/>
  <c r="BH508"/>
  <c r="BG508"/>
  <c r="BF508"/>
  <c r="T508"/>
  <c r="R508"/>
  <c r="P508"/>
  <c r="BK508"/>
  <c r="J508"/>
  <c r="BE508"/>
  <c r="BI507"/>
  <c r="BH507"/>
  <c r="BG507"/>
  <c r="BF507"/>
  <c r="T507"/>
  <c r="R507"/>
  <c r="P507"/>
  <c r="BK507"/>
  <c r="J507"/>
  <c r="BE507"/>
  <c r="BI506"/>
  <c r="BH506"/>
  <c r="BG506"/>
  <c r="BF506"/>
  <c r="T506"/>
  <c r="T505"/>
  <c r="R506"/>
  <c r="R505"/>
  <c r="P506"/>
  <c r="P505"/>
  <c r="BK506"/>
  <c r="BK505"/>
  <c r="J505"/>
  <c r="J506"/>
  <c r="BE506"/>
  <c r="J75"/>
  <c r="BI504"/>
  <c r="BH504"/>
  <c r="BG504"/>
  <c r="BF504"/>
  <c r="T504"/>
  <c r="R504"/>
  <c r="P504"/>
  <c r="BK504"/>
  <c r="J504"/>
  <c r="BE504"/>
  <c r="BI500"/>
  <c r="BH500"/>
  <c r="BG500"/>
  <c r="BF500"/>
  <c r="T500"/>
  <c r="T499"/>
  <c r="R500"/>
  <c r="R499"/>
  <c r="P500"/>
  <c r="P499"/>
  <c r="BK500"/>
  <c r="BK499"/>
  <c r="J499"/>
  <c r="J500"/>
  <c r="BE500"/>
  <c r="J74"/>
  <c r="BI495"/>
  <c r="BH495"/>
  <c r="BG495"/>
  <c r="BF495"/>
  <c r="T495"/>
  <c r="T494"/>
  <c r="R495"/>
  <c r="R494"/>
  <c r="P495"/>
  <c r="P494"/>
  <c r="BK495"/>
  <c r="BK494"/>
  <c r="J494"/>
  <c r="J495"/>
  <c r="BE495"/>
  <c r="J73"/>
  <c r="BI490"/>
  <c r="BH490"/>
  <c r="BG490"/>
  <c r="BF490"/>
  <c r="T490"/>
  <c r="T489"/>
  <c r="R490"/>
  <c r="R489"/>
  <c r="P490"/>
  <c r="P489"/>
  <c r="BK490"/>
  <c r="BK489"/>
  <c r="J489"/>
  <c r="J490"/>
  <c r="BE490"/>
  <c r="J72"/>
  <c r="BI487"/>
  <c r="BH487"/>
  <c r="BG487"/>
  <c r="BF487"/>
  <c r="T487"/>
  <c r="R487"/>
  <c r="P487"/>
  <c r="BK487"/>
  <c r="J487"/>
  <c r="BE487"/>
  <c r="BI486"/>
  <c r="BH486"/>
  <c r="BG486"/>
  <c r="BF486"/>
  <c r="T486"/>
  <c r="R486"/>
  <c r="P486"/>
  <c r="BK486"/>
  <c r="J486"/>
  <c r="BE486"/>
  <c r="BI482"/>
  <c r="BH482"/>
  <c r="BG482"/>
  <c r="BF482"/>
  <c r="T482"/>
  <c r="R482"/>
  <c r="P482"/>
  <c r="BK482"/>
  <c r="J482"/>
  <c r="BE482"/>
  <c r="BI480"/>
  <c r="BH480"/>
  <c r="BG480"/>
  <c r="BF480"/>
  <c r="T480"/>
  <c r="R480"/>
  <c r="P480"/>
  <c r="BK480"/>
  <c r="J480"/>
  <c r="BE480"/>
  <c r="BI475"/>
  <c r="BH475"/>
  <c r="BG475"/>
  <c r="BF475"/>
  <c r="T475"/>
  <c r="R475"/>
  <c r="P475"/>
  <c r="BK475"/>
  <c r="J475"/>
  <c r="BE475"/>
  <c r="BI473"/>
  <c r="BH473"/>
  <c r="BG473"/>
  <c r="BF473"/>
  <c r="T473"/>
  <c r="R473"/>
  <c r="P473"/>
  <c r="BK473"/>
  <c r="J473"/>
  <c r="BE473"/>
  <c r="BI468"/>
  <c r="BH468"/>
  <c r="BG468"/>
  <c r="BF468"/>
  <c r="T468"/>
  <c r="T467"/>
  <c r="T466"/>
  <c r="R468"/>
  <c r="R467"/>
  <c r="R466"/>
  <c r="P468"/>
  <c r="P467"/>
  <c r="P466"/>
  <c r="BK468"/>
  <c r="BK467"/>
  <c r="J467"/>
  <c r="BK466"/>
  <c r="J466"/>
  <c r="J468"/>
  <c r="BE468"/>
  <c r="J71"/>
  <c r="J70"/>
  <c r="BI464"/>
  <c r="BH464"/>
  <c r="BG464"/>
  <c r="BF464"/>
  <c r="T464"/>
  <c r="R464"/>
  <c r="P464"/>
  <c r="BK464"/>
  <c r="J464"/>
  <c r="BE464"/>
  <c r="BI462"/>
  <c r="BH462"/>
  <c r="BG462"/>
  <c r="BF462"/>
  <c r="T462"/>
  <c r="R462"/>
  <c r="P462"/>
  <c r="BK462"/>
  <c r="J462"/>
  <c r="BE462"/>
  <c r="BI446"/>
  <c r="BH446"/>
  <c r="BG446"/>
  <c r="BF446"/>
  <c r="T446"/>
  <c r="R446"/>
  <c r="P446"/>
  <c r="BK446"/>
  <c r="J446"/>
  <c r="BE446"/>
  <c r="BI442"/>
  <c r="BH442"/>
  <c r="BG442"/>
  <c r="BF442"/>
  <c r="T442"/>
  <c r="R442"/>
  <c r="P442"/>
  <c r="BK442"/>
  <c r="J442"/>
  <c r="BE442"/>
  <c r="BI440"/>
  <c r="BH440"/>
  <c r="BG440"/>
  <c r="BF440"/>
  <c r="T440"/>
  <c r="R440"/>
  <c r="P440"/>
  <c r="BK440"/>
  <c r="J440"/>
  <c r="BE440"/>
  <c r="BI438"/>
  <c r="BH438"/>
  <c r="BG438"/>
  <c r="BF438"/>
  <c r="T438"/>
  <c r="R438"/>
  <c r="P438"/>
  <c r="BK438"/>
  <c r="J438"/>
  <c r="BE438"/>
  <c r="BI436"/>
  <c r="BH436"/>
  <c r="BG436"/>
  <c r="BF436"/>
  <c r="T436"/>
  <c r="R436"/>
  <c r="P436"/>
  <c r="BK436"/>
  <c r="J436"/>
  <c r="BE436"/>
  <c r="BI433"/>
  <c r="BH433"/>
  <c r="BG433"/>
  <c r="BF433"/>
  <c r="T433"/>
  <c r="R433"/>
  <c r="P433"/>
  <c r="BK433"/>
  <c r="J433"/>
  <c r="BE433"/>
  <c r="BI421"/>
  <c r="BH421"/>
  <c r="BG421"/>
  <c r="BF421"/>
  <c r="T421"/>
  <c r="R421"/>
  <c r="P421"/>
  <c r="BK421"/>
  <c r="J421"/>
  <c r="BE421"/>
  <c r="BI418"/>
  <c r="BH418"/>
  <c r="BG418"/>
  <c r="BF418"/>
  <c r="T418"/>
  <c r="R418"/>
  <c r="P418"/>
  <c r="BK418"/>
  <c r="J418"/>
  <c r="BE418"/>
  <c r="BI406"/>
  <c r="BH406"/>
  <c r="BG406"/>
  <c r="BF406"/>
  <c r="T406"/>
  <c r="R406"/>
  <c r="P406"/>
  <c r="BK406"/>
  <c r="J406"/>
  <c r="BE406"/>
  <c r="BI402"/>
  <c r="BH402"/>
  <c r="BG402"/>
  <c r="BF402"/>
  <c r="T402"/>
  <c r="R402"/>
  <c r="P402"/>
  <c r="BK402"/>
  <c r="J402"/>
  <c r="BE402"/>
  <c r="BI398"/>
  <c r="BH398"/>
  <c r="BG398"/>
  <c r="BF398"/>
  <c r="T398"/>
  <c r="R398"/>
  <c r="P398"/>
  <c r="BK398"/>
  <c r="J398"/>
  <c r="BE398"/>
  <c r="BI394"/>
  <c r="BH394"/>
  <c r="BG394"/>
  <c r="BF394"/>
  <c r="T394"/>
  <c r="T393"/>
  <c r="R394"/>
  <c r="R393"/>
  <c r="P394"/>
  <c r="P393"/>
  <c r="BK394"/>
  <c r="BK393"/>
  <c r="J393"/>
  <c r="J394"/>
  <c r="BE394"/>
  <c r="J69"/>
  <c r="BI384"/>
  <c r="BH384"/>
  <c r="BG384"/>
  <c r="BF384"/>
  <c r="T384"/>
  <c r="R384"/>
  <c r="P384"/>
  <c r="BK384"/>
  <c r="J384"/>
  <c r="BE384"/>
  <c r="BI383"/>
  <c r="BH383"/>
  <c r="BG383"/>
  <c r="BF383"/>
  <c r="T383"/>
  <c r="R383"/>
  <c r="P383"/>
  <c r="BK383"/>
  <c r="J383"/>
  <c r="BE383"/>
  <c r="BI378"/>
  <c r="BH378"/>
  <c r="BG378"/>
  <c r="BF378"/>
  <c r="T378"/>
  <c r="R378"/>
  <c r="P378"/>
  <c r="BK378"/>
  <c r="J378"/>
  <c r="BE378"/>
  <c r="BI372"/>
  <c r="BH372"/>
  <c r="BG372"/>
  <c r="BF372"/>
  <c r="T372"/>
  <c r="R372"/>
  <c r="P372"/>
  <c r="BK372"/>
  <c r="J372"/>
  <c r="BE372"/>
  <c r="BI369"/>
  <c r="BH369"/>
  <c r="BG369"/>
  <c r="BF369"/>
  <c r="T369"/>
  <c r="R369"/>
  <c r="P369"/>
  <c r="BK369"/>
  <c r="J369"/>
  <c r="BE369"/>
  <c r="BI366"/>
  <c r="BH366"/>
  <c r="BG366"/>
  <c r="BF366"/>
  <c r="T366"/>
  <c r="R366"/>
  <c r="P366"/>
  <c r="BK366"/>
  <c r="J366"/>
  <c r="BE366"/>
  <c r="BI363"/>
  <c r="BH363"/>
  <c r="BG363"/>
  <c r="BF363"/>
  <c r="T363"/>
  <c r="R363"/>
  <c r="P363"/>
  <c r="BK363"/>
  <c r="J363"/>
  <c r="BE363"/>
  <c r="BI360"/>
  <c r="BH360"/>
  <c r="BG360"/>
  <c r="BF360"/>
  <c r="T360"/>
  <c r="R360"/>
  <c r="P360"/>
  <c r="BK360"/>
  <c r="J360"/>
  <c r="BE360"/>
  <c r="BI353"/>
  <c r="BH353"/>
  <c r="BG353"/>
  <c r="BF353"/>
  <c r="T353"/>
  <c r="R353"/>
  <c r="P353"/>
  <c r="BK353"/>
  <c r="J353"/>
  <c r="BE353"/>
  <c r="BI350"/>
  <c r="BH350"/>
  <c r="BG350"/>
  <c r="BF350"/>
  <c r="T350"/>
  <c r="R350"/>
  <c r="P350"/>
  <c r="BK350"/>
  <c r="J350"/>
  <c r="BE350"/>
  <c r="BI347"/>
  <c r="BH347"/>
  <c r="BG347"/>
  <c r="BF347"/>
  <c r="T347"/>
  <c r="R347"/>
  <c r="P347"/>
  <c r="BK347"/>
  <c r="J347"/>
  <c r="BE347"/>
  <c r="BI344"/>
  <c r="BH344"/>
  <c r="BG344"/>
  <c r="BF344"/>
  <c r="T344"/>
  <c r="R344"/>
  <c r="P344"/>
  <c r="BK344"/>
  <c r="J344"/>
  <c r="BE344"/>
  <c r="BI340"/>
  <c r="BH340"/>
  <c r="BG340"/>
  <c r="BF340"/>
  <c r="T340"/>
  <c r="R340"/>
  <c r="P340"/>
  <c r="BK340"/>
  <c r="J340"/>
  <c r="BE340"/>
  <c r="BI331"/>
  <c r="BH331"/>
  <c r="BG331"/>
  <c r="BF331"/>
  <c r="T331"/>
  <c r="R331"/>
  <c r="P331"/>
  <c r="BK331"/>
  <c r="J331"/>
  <c r="BE331"/>
  <c r="BI327"/>
  <c r="BH327"/>
  <c r="BG327"/>
  <c r="BF327"/>
  <c r="T327"/>
  <c r="R327"/>
  <c r="P327"/>
  <c r="BK327"/>
  <c r="J327"/>
  <c r="BE327"/>
  <c r="BI323"/>
  <c r="BH323"/>
  <c r="BG323"/>
  <c r="BF323"/>
  <c r="T323"/>
  <c r="R323"/>
  <c r="P323"/>
  <c r="BK323"/>
  <c r="J323"/>
  <c r="BE323"/>
  <c r="BI319"/>
  <c r="BH319"/>
  <c r="BG319"/>
  <c r="BF319"/>
  <c r="T319"/>
  <c r="R319"/>
  <c r="P319"/>
  <c r="BK319"/>
  <c r="J319"/>
  <c r="BE319"/>
  <c r="BI318"/>
  <c r="BH318"/>
  <c r="BG318"/>
  <c r="BF318"/>
  <c r="T318"/>
  <c r="R318"/>
  <c r="P318"/>
  <c r="BK318"/>
  <c r="J318"/>
  <c r="BE318"/>
  <c r="BI312"/>
  <c r="BH312"/>
  <c r="BG312"/>
  <c r="BF312"/>
  <c r="T312"/>
  <c r="R312"/>
  <c r="P312"/>
  <c r="BK312"/>
  <c r="J312"/>
  <c r="BE312"/>
  <c r="BI298"/>
  <c r="BH298"/>
  <c r="BG298"/>
  <c r="BF298"/>
  <c r="T298"/>
  <c r="R298"/>
  <c r="P298"/>
  <c r="BK298"/>
  <c r="J298"/>
  <c r="BE298"/>
  <c r="BI277"/>
  <c r="BH277"/>
  <c r="BG277"/>
  <c r="BF277"/>
  <c r="T277"/>
  <c r="R277"/>
  <c r="P277"/>
  <c r="BK277"/>
  <c r="J277"/>
  <c r="BE277"/>
  <c r="BI273"/>
  <c r="BH273"/>
  <c r="BG273"/>
  <c r="BF273"/>
  <c r="T273"/>
  <c r="R273"/>
  <c r="P273"/>
  <c r="BK273"/>
  <c r="J273"/>
  <c r="BE273"/>
  <c r="BI269"/>
  <c r="BH269"/>
  <c r="BG269"/>
  <c r="BF269"/>
  <c r="T269"/>
  <c r="R269"/>
  <c r="P269"/>
  <c r="BK269"/>
  <c r="J269"/>
  <c r="BE269"/>
  <c r="BI249"/>
  <c r="BH249"/>
  <c r="BG249"/>
  <c r="BF249"/>
  <c r="T249"/>
  <c r="R249"/>
  <c r="P249"/>
  <c r="BK249"/>
  <c r="J249"/>
  <c r="BE249"/>
  <c r="BI243"/>
  <c r="BH243"/>
  <c r="BG243"/>
  <c r="BF243"/>
  <c r="T243"/>
  <c r="R243"/>
  <c r="P243"/>
  <c r="BK243"/>
  <c r="J243"/>
  <c r="BE243"/>
  <c r="BI239"/>
  <c r="BH239"/>
  <c r="BG239"/>
  <c r="BF239"/>
  <c r="T239"/>
  <c r="T238"/>
  <c r="R239"/>
  <c r="R238"/>
  <c r="P239"/>
  <c r="P238"/>
  <c r="BK239"/>
  <c r="BK238"/>
  <c r="J238"/>
  <c r="J239"/>
  <c r="BE239"/>
  <c r="J68"/>
  <c r="BI237"/>
  <c r="BH237"/>
  <c r="BG237"/>
  <c r="BF237"/>
  <c r="T237"/>
  <c r="T236"/>
  <c r="R237"/>
  <c r="R236"/>
  <c r="P237"/>
  <c r="P236"/>
  <c r="BK237"/>
  <c r="BK236"/>
  <c r="J236"/>
  <c r="J237"/>
  <c r="BE237"/>
  <c r="J67"/>
  <c r="BI234"/>
  <c r="BH234"/>
  <c r="BG234"/>
  <c r="BF234"/>
  <c r="T234"/>
  <c r="R234"/>
  <c r="P234"/>
  <c r="BK234"/>
  <c r="J234"/>
  <c r="BE234"/>
  <c r="BI229"/>
  <c r="BH229"/>
  <c r="BG229"/>
  <c r="BF229"/>
  <c r="T229"/>
  <c r="T228"/>
  <c r="R229"/>
  <c r="R228"/>
  <c r="P229"/>
  <c r="P228"/>
  <c r="BK229"/>
  <c r="BK228"/>
  <c r="J228"/>
  <c r="J229"/>
  <c r="BE229"/>
  <c r="J66"/>
  <c r="BI223"/>
  <c r="BH223"/>
  <c r="BG223"/>
  <c r="BF223"/>
  <c r="T223"/>
  <c r="R223"/>
  <c r="P223"/>
  <c r="BK223"/>
  <c r="J223"/>
  <c r="BE223"/>
  <c r="BI217"/>
  <c r="BH217"/>
  <c r="BG217"/>
  <c r="BF217"/>
  <c r="T217"/>
  <c r="R217"/>
  <c r="P217"/>
  <c r="BK217"/>
  <c r="J217"/>
  <c r="BE217"/>
  <c r="BI215"/>
  <c r="BH215"/>
  <c r="BG215"/>
  <c r="BF215"/>
  <c r="T215"/>
  <c r="R215"/>
  <c r="P215"/>
  <c r="BK215"/>
  <c r="J215"/>
  <c r="BE215"/>
  <c r="BI211"/>
  <c r="BH211"/>
  <c r="BG211"/>
  <c r="BF211"/>
  <c r="T211"/>
  <c r="T210"/>
  <c r="R211"/>
  <c r="R210"/>
  <c r="P211"/>
  <c r="P210"/>
  <c r="BK211"/>
  <c r="BK210"/>
  <c r="J210"/>
  <c r="J211"/>
  <c r="BE211"/>
  <c r="J65"/>
  <c r="BI206"/>
  <c r="BH206"/>
  <c r="BG206"/>
  <c r="BF206"/>
  <c r="T206"/>
  <c r="T205"/>
  <c r="R206"/>
  <c r="R205"/>
  <c r="P206"/>
  <c r="P205"/>
  <c r="BK206"/>
  <c r="BK205"/>
  <c r="J205"/>
  <c r="J206"/>
  <c r="BE206"/>
  <c r="J64"/>
  <c r="BI202"/>
  <c r="BH202"/>
  <c r="BG202"/>
  <c r="BF202"/>
  <c r="T202"/>
  <c r="T201"/>
  <c r="R202"/>
  <c r="R201"/>
  <c r="P202"/>
  <c r="P201"/>
  <c r="BK202"/>
  <c r="BK201"/>
  <c r="J201"/>
  <c r="J202"/>
  <c r="BE202"/>
  <c r="J63"/>
  <c r="BI198"/>
  <c r="BH198"/>
  <c r="BG198"/>
  <c r="BF198"/>
  <c r="T198"/>
  <c r="R198"/>
  <c r="P198"/>
  <c r="BK198"/>
  <c r="J198"/>
  <c r="BE198"/>
  <c r="BI196"/>
  <c r="BH196"/>
  <c r="BG196"/>
  <c r="BF196"/>
  <c r="T196"/>
  <c r="R196"/>
  <c r="P196"/>
  <c r="BK196"/>
  <c r="J196"/>
  <c r="BE196"/>
  <c r="BI192"/>
  <c r="BH192"/>
  <c r="BG192"/>
  <c r="BF192"/>
  <c r="T192"/>
  <c r="R192"/>
  <c r="P192"/>
  <c r="BK192"/>
  <c r="J192"/>
  <c r="BE192"/>
  <c r="BI189"/>
  <c r="BH189"/>
  <c r="BG189"/>
  <c r="BF189"/>
  <c r="T189"/>
  <c r="R189"/>
  <c r="P189"/>
  <c r="BK189"/>
  <c r="J189"/>
  <c r="BE189"/>
  <c r="BI187"/>
  <c r="BH187"/>
  <c r="BG187"/>
  <c r="BF187"/>
  <c r="T187"/>
  <c r="R187"/>
  <c r="P187"/>
  <c r="BK187"/>
  <c r="J187"/>
  <c r="BE187"/>
  <c r="BI184"/>
  <c r="BH184"/>
  <c r="BG184"/>
  <c r="BF184"/>
  <c r="T184"/>
  <c r="R184"/>
  <c r="P184"/>
  <c r="BK184"/>
  <c r="J184"/>
  <c r="BE184"/>
  <c r="BI172"/>
  <c r="BH172"/>
  <c r="BG172"/>
  <c r="BF172"/>
  <c r="T172"/>
  <c r="R172"/>
  <c r="P172"/>
  <c r="BK172"/>
  <c r="J172"/>
  <c r="BE172"/>
  <c r="BI170"/>
  <c r="BH170"/>
  <c r="BG170"/>
  <c r="BF170"/>
  <c r="T170"/>
  <c r="R170"/>
  <c r="P170"/>
  <c r="BK170"/>
  <c r="J170"/>
  <c r="BE170"/>
  <c r="BI165"/>
  <c r="BH165"/>
  <c r="BG165"/>
  <c r="BF165"/>
  <c r="T165"/>
  <c r="R165"/>
  <c r="P165"/>
  <c r="BK165"/>
  <c r="J165"/>
  <c r="BE165"/>
  <c r="BI163"/>
  <c r="BH163"/>
  <c r="BG163"/>
  <c r="BF163"/>
  <c r="T163"/>
  <c r="R163"/>
  <c r="P163"/>
  <c r="BK163"/>
  <c r="J163"/>
  <c r="BE163"/>
  <c r="BI158"/>
  <c r="BH158"/>
  <c r="BG158"/>
  <c r="BF158"/>
  <c r="T158"/>
  <c r="R158"/>
  <c r="P158"/>
  <c r="BK158"/>
  <c r="J158"/>
  <c r="BE158"/>
  <c r="BI156"/>
  <c r="BH156"/>
  <c r="BG156"/>
  <c r="BF156"/>
  <c r="T156"/>
  <c r="R156"/>
  <c r="P156"/>
  <c r="BK156"/>
  <c r="J156"/>
  <c r="BE156"/>
  <c r="BI149"/>
  <c r="BH149"/>
  <c r="BG149"/>
  <c r="BF149"/>
  <c r="T149"/>
  <c r="R149"/>
  <c r="P149"/>
  <c r="BK149"/>
  <c r="J149"/>
  <c r="BE149"/>
  <c r="BI142"/>
  <c r="BH142"/>
  <c r="BG142"/>
  <c r="BF142"/>
  <c r="T142"/>
  <c r="R142"/>
  <c r="P142"/>
  <c r="BK142"/>
  <c r="J142"/>
  <c r="BE142"/>
  <c r="BI138"/>
  <c r="BH138"/>
  <c r="BG138"/>
  <c r="BF138"/>
  <c r="T138"/>
  <c r="R138"/>
  <c r="P138"/>
  <c r="BK138"/>
  <c r="J138"/>
  <c r="BE138"/>
  <c r="BI134"/>
  <c r="BH134"/>
  <c r="BG134"/>
  <c r="BF134"/>
  <c r="T134"/>
  <c r="R134"/>
  <c r="P134"/>
  <c r="BK134"/>
  <c r="J134"/>
  <c r="BE134"/>
  <c r="BI129"/>
  <c r="BH129"/>
  <c r="BG129"/>
  <c r="BF129"/>
  <c r="T129"/>
  <c r="R129"/>
  <c r="P129"/>
  <c r="BK129"/>
  <c r="J129"/>
  <c r="BE129"/>
  <c r="BI117"/>
  <c r="BH117"/>
  <c r="BG117"/>
  <c r="BF117"/>
  <c r="T117"/>
  <c r="R117"/>
  <c r="P117"/>
  <c r="BK117"/>
  <c r="J117"/>
  <c r="BE117"/>
  <c r="BI113"/>
  <c r="BH113"/>
  <c r="BG113"/>
  <c r="BF113"/>
  <c r="T113"/>
  <c r="R113"/>
  <c r="P113"/>
  <c r="BK113"/>
  <c r="J113"/>
  <c r="BE113"/>
  <c r="BI108"/>
  <c r="BH108"/>
  <c r="BG108"/>
  <c r="BF108"/>
  <c r="T108"/>
  <c r="R108"/>
  <c r="P108"/>
  <c r="BK108"/>
  <c r="J108"/>
  <c r="BE108"/>
  <c r="BI100"/>
  <c r="F36"/>
  <c i="1" r="BD53"/>
  <c i="2" r="BH100"/>
  <c r="F35"/>
  <c i="1" r="BC53"/>
  <c i="2" r="BG100"/>
  <c r="F34"/>
  <c i="1" r="BB53"/>
  <c i="2" r="BF100"/>
  <c r="J33"/>
  <c i="1" r="AW53"/>
  <c i="2" r="F33"/>
  <c i="1" r="BA53"/>
  <c i="2" r="T100"/>
  <c r="T99"/>
  <c r="T98"/>
  <c r="T97"/>
  <c r="R100"/>
  <c r="R99"/>
  <c r="R98"/>
  <c r="R97"/>
  <c r="P100"/>
  <c r="P99"/>
  <c r="P98"/>
  <c r="P97"/>
  <c i="1" r="AU53"/>
  <c i="2" r="BK100"/>
  <c r="BK99"/>
  <c r="J99"/>
  <c r="BK98"/>
  <c r="J98"/>
  <c r="BK97"/>
  <c r="J97"/>
  <c r="J60"/>
  <c r="J29"/>
  <c i="1" r="AG53"/>
  <c i="2" r="J100"/>
  <c r="BE100"/>
  <c r="J32"/>
  <c i="1" r="AV53"/>
  <c i="2" r="F32"/>
  <c i="1" r="AZ53"/>
  <c i="2" r="J62"/>
  <c r="J61"/>
  <c r="J93"/>
  <c r="F93"/>
  <c r="F91"/>
  <c r="E89"/>
  <c r="J55"/>
  <c r="F55"/>
  <c r="F53"/>
  <c r="E51"/>
  <c r="J38"/>
  <c r="J20"/>
  <c r="E20"/>
  <c r="F94"/>
  <c r="F56"/>
  <c r="J19"/>
  <c r="J14"/>
  <c r="J91"/>
  <c r="J53"/>
  <c r="E7"/>
  <c r="E85"/>
  <c r="E47"/>
  <c i="1" r="BD78"/>
  <c r="BC78"/>
  <c r="BB78"/>
  <c r="BA78"/>
  <c r="AZ78"/>
  <c r="AY78"/>
  <c r="AX78"/>
  <c r="AW78"/>
  <c r="AV78"/>
  <c r="AU78"/>
  <c r="AT78"/>
  <c r="AS78"/>
  <c r="AG78"/>
  <c r="BD76"/>
  <c r="BC76"/>
  <c r="BB76"/>
  <c r="BA76"/>
  <c r="AZ76"/>
  <c r="AY76"/>
  <c r="AX76"/>
  <c r="AW76"/>
  <c r="AV76"/>
  <c r="AU76"/>
  <c r="AT76"/>
  <c r="AS76"/>
  <c r="AG76"/>
  <c r="BD74"/>
  <c r="BC74"/>
  <c r="BB74"/>
  <c r="BA74"/>
  <c r="AZ74"/>
  <c r="AY74"/>
  <c r="AX74"/>
  <c r="AW74"/>
  <c r="AV74"/>
  <c r="AU74"/>
  <c r="AT74"/>
  <c r="AS74"/>
  <c r="AG74"/>
  <c r="BD72"/>
  <c r="BC72"/>
  <c r="BB72"/>
  <c r="BA72"/>
  <c r="AZ72"/>
  <c r="AY72"/>
  <c r="AX72"/>
  <c r="AW72"/>
  <c r="AV72"/>
  <c r="AU72"/>
  <c r="AT72"/>
  <c r="AS72"/>
  <c r="AG72"/>
  <c r="BD70"/>
  <c r="BC70"/>
  <c r="BB70"/>
  <c r="BA70"/>
  <c r="AZ70"/>
  <c r="AY70"/>
  <c r="AX70"/>
  <c r="AW70"/>
  <c r="AV70"/>
  <c r="AU70"/>
  <c r="AT70"/>
  <c r="AS70"/>
  <c r="AG70"/>
  <c r="BD68"/>
  <c r="BC68"/>
  <c r="BB68"/>
  <c r="BA68"/>
  <c r="AZ68"/>
  <c r="AY68"/>
  <c r="AX68"/>
  <c r="AW68"/>
  <c r="AV68"/>
  <c r="AU68"/>
  <c r="AT68"/>
  <c r="AS68"/>
  <c r="AG68"/>
  <c r="BD66"/>
  <c r="BC66"/>
  <c r="BB66"/>
  <c r="BA66"/>
  <c r="AZ66"/>
  <c r="AY66"/>
  <c r="AX66"/>
  <c r="AW66"/>
  <c r="AV66"/>
  <c r="AU66"/>
  <c r="AT66"/>
  <c r="AS66"/>
  <c r="AG66"/>
  <c r="BD64"/>
  <c r="BC64"/>
  <c r="BB64"/>
  <c r="BA64"/>
  <c r="AZ64"/>
  <c r="AY64"/>
  <c r="AX64"/>
  <c r="AW64"/>
  <c r="AV64"/>
  <c r="AU64"/>
  <c r="AT64"/>
  <c r="AS64"/>
  <c r="AG64"/>
  <c r="BD62"/>
  <c r="BC62"/>
  <c r="BB62"/>
  <c r="BA62"/>
  <c r="AZ62"/>
  <c r="AY62"/>
  <c r="AX62"/>
  <c r="AW62"/>
  <c r="AV62"/>
  <c r="AU62"/>
  <c r="AT62"/>
  <c r="AS62"/>
  <c r="AG62"/>
  <c r="BD58"/>
  <c r="BC58"/>
  <c r="BB58"/>
  <c r="BA58"/>
  <c r="AZ58"/>
  <c r="AY58"/>
  <c r="AX58"/>
  <c r="AW58"/>
  <c r="AV58"/>
  <c r="AU58"/>
  <c r="AT58"/>
  <c r="AS58"/>
  <c r="AG58"/>
  <c r="BD56"/>
  <c r="BC56"/>
  <c r="BB56"/>
  <c r="BA56"/>
  <c r="AZ56"/>
  <c r="AY56"/>
  <c r="AX56"/>
  <c r="AW56"/>
  <c r="AV56"/>
  <c r="AU56"/>
  <c r="AT56"/>
  <c r="AS56"/>
  <c r="AG56"/>
  <c r="BD54"/>
  <c r="BC54"/>
  <c r="BB54"/>
  <c r="BA54"/>
  <c r="AZ54"/>
  <c r="AY54"/>
  <c r="AX54"/>
  <c r="AW54"/>
  <c r="AV54"/>
  <c r="AU54"/>
  <c r="AT54"/>
  <c r="AS54"/>
  <c r="AG54"/>
  <c r="BD52"/>
  <c r="BC52"/>
  <c r="BB52"/>
  <c r="BA52"/>
  <c r="AZ52"/>
  <c r="AY52"/>
  <c r="AX52"/>
  <c r="AW52"/>
  <c r="AV52"/>
  <c r="AU52"/>
  <c r="AT52"/>
  <c r="AS52"/>
  <c r="AG52"/>
  <c r="BD51"/>
  <c r="W30"/>
  <c r="BC51"/>
  <c r="W29"/>
  <c r="BB51"/>
  <c r="W28"/>
  <c r="BA51"/>
  <c r="W27"/>
  <c r="AZ51"/>
  <c r="W26"/>
  <c r="AY51"/>
  <c r="AX51"/>
  <c r="AW51"/>
  <c r="AK27"/>
  <c r="AV51"/>
  <c r="AK26"/>
  <c r="AU51"/>
  <c r="AT51"/>
  <c r="AS51"/>
  <c r="AG51"/>
  <c r="AK23"/>
  <c r="AT79"/>
  <c r="AN79"/>
  <c r="AN78"/>
  <c r="AT77"/>
  <c r="AN77"/>
  <c r="AN76"/>
  <c r="AT75"/>
  <c r="AN75"/>
  <c r="AN74"/>
  <c r="AT73"/>
  <c r="AN73"/>
  <c r="AN72"/>
  <c r="AT71"/>
  <c r="AN71"/>
  <c r="AN70"/>
  <c r="AT69"/>
  <c r="AN69"/>
  <c r="AN68"/>
  <c r="AT67"/>
  <c r="AN67"/>
  <c r="AN66"/>
  <c r="AT65"/>
  <c r="AN65"/>
  <c r="AN64"/>
  <c r="AT63"/>
  <c r="AN63"/>
  <c r="AN62"/>
  <c r="AT61"/>
  <c r="AN61"/>
  <c r="AT60"/>
  <c r="AN60"/>
  <c r="AT59"/>
  <c r="AN59"/>
  <c r="AN58"/>
  <c r="AT57"/>
  <c r="AN57"/>
  <c r="AN56"/>
  <c r="AT55"/>
  <c r="AN55"/>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<sst xmlns="http://schemas.openxmlformats.org/spreadsheetml/2006/main">
  <si>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</si>
  <si>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</si>
  <si>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</si>
  <si>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</si>
  <si>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</si>
  <si>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</si>
  <si>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</si>
  <si>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{3bb9d0e6-b871-4a62-b252-5bace22c4b04}</t>
  </si>
  <si>
    <t>0,01</t>
  </si>
  <si>
    <t>21</t>
  </si>
  <si>
    <t>15</t>
  </si>
  <si>
    <t>REKAPITULACE STAVBY</t>
  </si>
  <si>
    <t xml:space="preserve">v ---  níže se nacházejí doplnkové a pomocné údaje k sestavám  --- v</t>
  </si>
  <si>
    <t>Návod na vyplnění</t>
  </si>
  <si>
    <t>0,001</t>
  </si>
  <si>
    <t>Kód:</t>
  </si>
  <si>
    <t>PS-18001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</si>
  <si>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</si>
  <si>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</si>
  <si>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Náměstí Ostrava-Jih, Veřejný prostor Hrabůvka</t>
  </si>
  <si>
    <t>KSO:</t>
  </si>
  <si>
    <t/>
  </si>
  <si>
    <t>CC-CZ:</t>
  </si>
  <si>
    <t>Místo:</t>
  </si>
  <si>
    <t xml:space="preserve"> </t>
  </si>
  <si>
    <t>Datum:</t>
  </si>
  <si>
    <t>24. 5. 2018</t>
  </si>
  <si>
    <t>Zadavatel:</t>
  </si>
  <si>
    <t>IČ:</t>
  </si>
  <si>
    <t>SMO-Úřad městského obvodu Ostrava-Jih</t>
  </si>
  <si>
    <t>DIČ:</t>
  </si>
  <si>
    <t>Uchazeč:</t>
  </si>
  <si>
    <t>Vyplň údaj</t>
  </si>
  <si>
    <t>Projektant:</t>
  </si>
  <si>
    <t xml:space="preserve">PROJEKTSTUDIO EUCZ, s.r.o., Ostrava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</si>
  <si>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</si>
  <si>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</si>
  <si>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</si>
  <si>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</si>
  <si>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</si>
  <si>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</si>
  <si>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</si>
  <si>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</si>
  <si>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</si>
  <si>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</si>
  <si>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</si>
  <si>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</si>
  <si>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</si>
  <si>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</si>
  <si>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</si>
  <si>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</si>
  <si>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</si>
  <si>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</si>
  <si>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</si>
  <si>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</si>
  <si>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</si>
  <si>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</si>
  <si>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</si>
  <si>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</si>
  <si>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</si>
  <si>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</si>
  <si>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</si>
  <si>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</si>
  <si>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</si>
  <si>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</si>
  <si>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</si>
  <si>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</si>
  <si>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</si>
  <si>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</si>
  <si>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</si>
  <si>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</si>
  <si>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</si>
  <si>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</si>
  <si>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</si>
  <si>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</si>
  <si>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</si>
  <si>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</si>
  <si>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SO 01 - DEMOLICE A PŘÍPRAVA ÚZEMÍ</t>
  </si>
  <si>
    <t>STA</t>
  </si>
  <si>
    <t>1</t>
  </si>
  <si>
    <t>{0e0b6bf6-d196-4f39-ae81-c2ca4b53339b}</t>
  </si>
  <si>
    <t>2</t>
  </si>
  <si>
    <t>/</t>
  </si>
  <si>
    <t>01.1</t>
  </si>
  <si>
    <t xml:space="preserve">Soupis prací - Demolice a příprava území </t>
  </si>
  <si>
    <t>Soupis</t>
  </si>
  <si>
    <t>{ebc4a5d5-2062-4a90-b742-ddf0931dd572}</t>
  </si>
  <si>
    <t>02</t>
  </si>
  <si>
    <t xml:space="preserve">SO 02 - ZPEVNĚNÉ PLOCHY VČ. ODVODNĚNÍ </t>
  </si>
  <si>
    <t>{8efd1dd5-4ef3-4396-86c5-b03134cd0005}</t>
  </si>
  <si>
    <t>02.1</t>
  </si>
  <si>
    <t>Soupis prací - Zpevněné plochy vč. odvodnění, na pozemcích SMO</t>
  </si>
  <si>
    <t>{1497f5f7-510d-4600-b691-4eadd85c7185}</t>
  </si>
  <si>
    <t>05</t>
  </si>
  <si>
    <t xml:space="preserve">SO 05 - ZASTŘEŠENÍ SEVERNÍ ČÁSTI VČETNĚ ODVODNĚNÍ </t>
  </si>
  <si>
    <t>{e4fa5204-c049-4e96-990e-b0a46e2bbfc7}</t>
  </si>
  <si>
    <t>05.1</t>
  </si>
  <si>
    <t xml:space="preserve">Soupis prací - Zastřešení severní části včetně odvodnění </t>
  </si>
  <si>
    <t>{50c9b7e5-b74c-4533-90fa-bbab4a10ba6d}</t>
  </si>
  <si>
    <t>06</t>
  </si>
  <si>
    <t>SO 06 - INFO CENTRUM</t>
  </si>
  <si>
    <t>{5c795aa4-0e14-408f-9520-09c293894c89}</t>
  </si>
  <si>
    <t>06.1</t>
  </si>
  <si>
    <t>SO 06.1 - Infocentrum</t>
  </si>
  <si>
    <t>{59b6f01b-3074-4b1a-b747-0d149dc25888}</t>
  </si>
  <si>
    <t>06.2</t>
  </si>
  <si>
    <t xml:space="preserve">SO 06.2 - Přípojka vody </t>
  </si>
  <si>
    <t>{0cedcffa-8e91-46a0-8a5d-60a91ae4e0e4}</t>
  </si>
  <si>
    <t>06.4</t>
  </si>
  <si>
    <t xml:space="preserve">SO 06.4 - Přípojka kanalizace </t>
  </si>
  <si>
    <t>{df692cdb-13d7-416f-8476-adf96145c5c0}</t>
  </si>
  <si>
    <t>09</t>
  </si>
  <si>
    <t>SO 09 - REKONSTRUKCE A NOVÉ VO</t>
  </si>
  <si>
    <t>{aeafa544-7d8e-4a05-a194-8627be7cafd5}</t>
  </si>
  <si>
    <t>09.1</t>
  </si>
  <si>
    <t>Soupis prací - REKONSTRUKCE A NOVÉ VO</t>
  </si>
  <si>
    <t>{efb8dbc0-4462-4c32-9892-38ceea0e37fe}</t>
  </si>
  <si>
    <t>10</t>
  </si>
  <si>
    <t xml:space="preserve">SO 10 - SILNOPROUDÉ ROZVODY </t>
  </si>
  <si>
    <t>{487e3420-cb4f-48ad-a9a7-62852414dce3}</t>
  </si>
  <si>
    <t>10.1</t>
  </si>
  <si>
    <t xml:space="preserve">Soupis prací - SILNOPROUDÉ ROZVODY </t>
  </si>
  <si>
    <t>{471cccb3-ee89-4f5f-9c1d-6cd4131c7de2}</t>
  </si>
  <si>
    <t>11</t>
  </si>
  <si>
    <t xml:space="preserve">SO 11 - PRODLOUŽENÍ VODOVODU </t>
  </si>
  <si>
    <t>{df06d397-b6f1-4cc1-a703-58e68c9bc1a9}</t>
  </si>
  <si>
    <t>11.1</t>
  </si>
  <si>
    <t xml:space="preserve">Soupis prací - PRODLOUŽENÍ VODOVODU </t>
  </si>
  <si>
    <t>{bd7a7ea3-6f44-4619-84fb-5e0b86463973}</t>
  </si>
  <si>
    <t>13</t>
  </si>
  <si>
    <t xml:space="preserve">SO 13 - OPRAVA KANALIZACE </t>
  </si>
  <si>
    <t>{538f1c4a-1295-4107-b488-149a8dd875da}</t>
  </si>
  <si>
    <t>13.1</t>
  </si>
  <si>
    <t xml:space="preserve">Soupis prací -  OPRAVA KANALIZACE </t>
  </si>
  <si>
    <t>{a020aeb4-8f09-47dc-b416-08a84cecca8c}</t>
  </si>
  <si>
    <t xml:space="preserve">SO 15 - SADOVÉ ÚPRAVY </t>
  </si>
  <si>
    <t>{75af8387-ea39-4545-8dfe-6314578cb4a9}</t>
  </si>
  <si>
    <t>15.1</t>
  </si>
  <si>
    <t xml:space="preserve">Soupis prací - SADOVÉ ÚPRAVY </t>
  </si>
  <si>
    <t>{674a8e22-3e5c-44dd-9824-af902a7b8435}</t>
  </si>
  <si>
    <t>16</t>
  </si>
  <si>
    <t xml:space="preserve">SO 16 - VODNÍ PRVEK VČ. TECHNOLOGIE A ROZVOD </t>
  </si>
  <si>
    <t>{3a302877-b5fa-4928-82bf-699a7e7b49cf}</t>
  </si>
  <si>
    <t>16.1</t>
  </si>
  <si>
    <t>Soupis prací - Vodní prvek vč. technologie a rozvod</t>
  </si>
  <si>
    <t>{f258b6f1-07b9-467b-b8ff-e284fcea9e36}</t>
  </si>
  <si>
    <t>17</t>
  </si>
  <si>
    <t xml:space="preserve">SO 17 - MOBILIÁŘ A DROBNÁ ARCHITEKTURA </t>
  </si>
  <si>
    <t>{5ec3f3a4-7ce8-4611-b8bf-6431345e9746}</t>
  </si>
  <si>
    <t>17.1</t>
  </si>
  <si>
    <t xml:space="preserve">Soupis prací - Mobiliář a drobná architektura </t>
  </si>
  <si>
    <t>{d8412df9-2cec-4d10-8c2a-2e0aa00cc5a3}</t>
  </si>
  <si>
    <t>18</t>
  </si>
  <si>
    <t>SO 18 - PŘÍSTŘEŠEK MHD</t>
  </si>
  <si>
    <t>{68ffd450-fcd2-4912-8ef6-6af99c79714f}</t>
  </si>
  <si>
    <t>18.1</t>
  </si>
  <si>
    <t xml:space="preserve">Soupis prací - Přístřešek MHD </t>
  </si>
  <si>
    <t>{b2a0e866-19cc-4ed1-a3af-996446b0d0ed}</t>
  </si>
  <si>
    <t>VON</t>
  </si>
  <si>
    <t xml:space="preserve">Vedlejší a ostatní náklady </t>
  </si>
  <si>
    <t>{c55defc7-f850-467f-871c-e543d46f3001}</t>
  </si>
  <si>
    <t xml:space="preserve">Soupis prací  - Vedlejší a ostatní náklady </t>
  </si>
  <si>
    <t>{8b3ca4b4-9a46-4647-a972-cc5790f3b561}</t>
  </si>
  <si>
    <t>1) Krycí list soupisu</t>
  </si>
  <si>
    <t>2) Rekapitulace</t>
  </si>
  <si>
    <t>3) Soupis prací</t>
  </si>
  <si>
    <t>Zpět na list:</t>
  </si>
  <si>
    <t>Rekapitulace stavby</t>
  </si>
  <si>
    <t>KRYCÍ LIST SOUPISU</t>
  </si>
  <si>
    <t>Objekt:</t>
  </si>
  <si>
    <t>01 - SO 01 - DEMOLICE A PŘÍPRAVA ÚZEMÍ</t>
  </si>
  <si>
    <t>Soupis:</t>
  </si>
  <si>
    <t xml:space="preserve">01.1 - Soupis prací - Demolice a příprava území </t>
  </si>
  <si>
    <t>SMO-Úřad městského obvodu Ostrava-jih</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</si>
  <si>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</si>
  <si>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</si>
  <si>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</si>
  <si>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</si>
  <si>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</si>
  <si>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</si>
  <si>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</si>
  <si>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</si>
  <si>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</si>
  <si>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</si>
  <si>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</si>
  <si>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</si>
  <si>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</si>
  <si>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</si>
  <si>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PSV - Práce a dodávky PSV</t>
  </si>
  <si>
    <t xml:space="preserve">    711 - Izolace proti vodě, vlhkosti a plynům</t>
  </si>
  <si>
    <t xml:space="preserve">    751 - Vzduchotechnika</t>
  </si>
  <si>
    <t xml:space="preserve">    762 - Konstrukce tesařské</t>
  </si>
  <si>
    <t xml:space="preserve">    767 - Konstrukce zámečnické</t>
  </si>
  <si>
    <t xml:space="preserve">    Ostatní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</si>
  <si>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</si>
  <si>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</si>
  <si>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</si>
  <si>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</si>
  <si>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</si>
  <si>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</si>
  <si>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</si>
  <si>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</si>
  <si>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</si>
  <si>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</si>
  <si>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</si>
  <si>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</si>
  <si>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</si>
  <si>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</si>
  <si>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</si>
  <si>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</si>
  <si>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</si>
  <si>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</si>
  <si>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</si>
  <si>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</si>
  <si>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</si>
  <si>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</si>
  <si>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01</t>
  </si>
  <si>
    <t>4</t>
  </si>
  <si>
    <t>-1327173912</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</si>
  <si>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</si>
  <si>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</si>
  <si>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</si>
  <si>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"vč. 101+102+popis TZ"</t>
  </si>
  <si>
    <t>"vymývaná"</t>
  </si>
  <si>
    <t>4320,0</t>
  </si>
  <si>
    <t>"betonová"</t>
  </si>
  <si>
    <t>1059,0</t>
  </si>
  <si>
    <t>Součet</t>
  </si>
  <si>
    <t>113106122</t>
  </si>
  <si>
    <t>Rozebrání dlažeb komunikací pro pěší s přemístěním hmot na skládku na vzdálenost do 3 m nebo s naložením na dopravní prostředek s ložem z kameniva nebo živice a s jakoukoliv výplní spár ručně z kamenných dlaždic nebo desek</t>
  </si>
  <si>
    <t>1821810535</t>
  </si>
  <si>
    <t>"travertin"</t>
  </si>
  <si>
    <t>840,0</t>
  </si>
  <si>
    <t>3</t>
  </si>
  <si>
    <t>113107222</t>
  </si>
  <si>
    <t>Odstranění podkladů nebo krytů strojně plochy jednotlivě přes 200 m2 s přemístěním hmot na skládku na vzdálenost do 20 m nebo s naložením na dopravní prostředek z kameniva hrubého drceného, o tl. vrstvy přes 100 do 200 mm</t>
  </si>
  <si>
    <t>1919188320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</si>
  <si>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</si>
  <si>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6950,0</t>
  </si>
  <si>
    <t>113107232</t>
  </si>
  <si>
    <t>Odstranění podkladů nebo krytů strojně plochy jednotlivě přes 200 m2 s přemístěním hmot na skládku na vzdálenost do 20 m nebo s naložením na dopravní prostředek z betonu prostého, o tl. vrstvy přes 150 do 300 mm</t>
  </si>
  <si>
    <t>528549224</t>
  </si>
  <si>
    <t>"asfalt"</t>
  </si>
  <si>
    <t>1200,0</t>
  </si>
  <si>
    <t>5</t>
  </si>
  <si>
    <t>113107241</t>
  </si>
  <si>
    <t>Odstranění podkladů nebo krytů strojně plochy jednotlivě přes 200 m2 s přemístěním hmot na skládku na vzdálenost do 20 m nebo s naložením na dopravní prostředek živičných, o tl. vrstvy do 50 mm</t>
  </si>
  <si>
    <t>1982641801</t>
  </si>
  <si>
    <t>6</t>
  </si>
  <si>
    <t>113202111</t>
  </si>
  <si>
    <t>Vytrhání obrub s vybouráním lože, s přemístěním hmot na skládku na vzdálenost do 3 m nebo s naložením na dopravní prostředek z krajníků nebo obrubníků stojatých</t>
  </si>
  <si>
    <t>m</t>
  </si>
  <si>
    <t>560314145</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</si>
  <si>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</si>
  <si>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26,0+41,0+15,0+43,0+64,0+30,0+72,0+35,0+14,0+24,0+53,0+42,0+41,0+25,0+22,0+48,0+33,0+47,0+9,0</t>
  </si>
  <si>
    <t>7</t>
  </si>
  <si>
    <t>121101102</t>
  </si>
  <si>
    <t>Sejmutí ornice nebo lesní půdy s vodorovným přemístěním na hromady v místě upotřebení nebo na dočasné či trvalé skládky se složením, na vzdálenost přes 50 do 100 m</t>
  </si>
  <si>
    <t>m3</t>
  </si>
  <si>
    <t>594754329</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</si>
  <si>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</si>
  <si>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2350,0*0,15</t>
  </si>
  <si>
    <t>8</t>
  </si>
  <si>
    <t>121112112</t>
  </si>
  <si>
    <t>Sejmutí ornice ručně s vodorovným přemístěním do 50 m na dočasné či trvalé skládky nebo na hromady v místě upotřebení tloušťky vrstvy přes 150 mm</t>
  </si>
  <si>
    <t>966201490</t>
  </si>
  <si>
    <t>"záhony"</t>
  </si>
  <si>
    <t>70,0*0,5*3</t>
  </si>
  <si>
    <t>"trv. záhon"</t>
  </si>
  <si>
    <t>36,0*0,2*3</t>
  </si>
  <si>
    <t>9</t>
  </si>
  <si>
    <t>122201103</t>
  </si>
  <si>
    <t>Odkopávky a prokopávky nezapažené s přehozením výkopku na vzdálenost do 3 m nebo s naložením na dopravní prostředek v hornině tř. 3 přes 1 000 do 5 000 m3</t>
  </si>
  <si>
    <t>-2084166923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</si>
  <si>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</si>
  <si>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 xml:space="preserve">"V případě nedosažení modulu přetvárnosti Edef,2 na zemní pláni pod konstrukčními vrstvami, bude přistoupeno k výměně podloží v tloušťce až 500mm" </t>
  </si>
  <si>
    <t>"za kamenivo frakce 0-63 případně betonový recyklát"</t>
  </si>
  <si>
    <t>"skrývka pro výměnu podloží"</t>
  </si>
  <si>
    <t>6950,0*0,5</t>
  </si>
  <si>
    <t>122201109</t>
  </si>
  <si>
    <t>Odkopávky a prokopávky nezapažené s přehozením výkopku na vzdálenost do 3 m nebo s naložením na dopravní prostředek v hornině tř. 3 Příplatek k cenám za lepivost horniny tř. 3</t>
  </si>
  <si>
    <t>-1610701137</t>
  </si>
  <si>
    <t>132212101</t>
  </si>
  <si>
    <t>Hloubení zapažených i nezapažených rýh šířky do 600 mm ručním nebo pneumatickým nářadím s urovnáním dna do předepsaného profilu a spádu v horninách tř. 3 soudržných</t>
  </si>
  <si>
    <t>-1755157125</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</si>
  <si>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</si>
  <si>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"drenáž"</t>
  </si>
  <si>
    <t>(12,0+6,0+17,0)*0,4*0,3</t>
  </si>
  <si>
    <t>12</t>
  </si>
  <si>
    <t>132212109</t>
  </si>
  <si>
    <t>Hloubení zapažených i nezapažených rýh šířky do 600 mm ručním nebo pneumatickým nářadím s urovnáním dna do předepsaného profilu a spádu v horninách tř. 3 Příplatek k cenám za lepivost horniny tř. 3</t>
  </si>
  <si>
    <t>913935283</t>
  </si>
  <si>
    <t>133202011</t>
  </si>
  <si>
    <t>Hloubení zapažených i nezapažených šachet plocha výkopu do 20 m2 ručním nebo pneumatickým nářadím s případným nutným přemístěním výkopku ve výkopišti v horninách soudržných tř. 3, plocha výkopu do 4 m2</t>
  </si>
  <si>
    <t>-1095197797</t>
  </si>
  <si>
    <t xml:space="preserve">Poznámka k souboru cen:_x000d_
1. V cenách jsou započteny i náklady na přehození výkopku na přilehlém terénu na vzdálenost do 5 m od hrany šachty nebo naložení na dopravní prostředek. 2. V cenách 10-2011 až 30-3012 jsou započteny i náklady na svislý přesun horniny po házečkách do 2 metrů. </t>
  </si>
  <si>
    <t>"vsak. jímka"</t>
  </si>
  <si>
    <t>1,5*1,5*2,0</t>
  </si>
  <si>
    <t>14</t>
  </si>
  <si>
    <t>133202019</t>
  </si>
  <si>
    <t>Hloubení zapažených i nezapažených šachet plocha výkopu do 20 m2 ručním nebo pneumatickým nářadím s případným nutným přemístěním výkopku ve výkopišti v horninách soudržných tř. 3, plocha výkopu Příplatek k cenám za lepivost horniny tř. 3</t>
  </si>
  <si>
    <t>2072894475</t>
  </si>
  <si>
    <t>162701105</t>
  </si>
  <si>
    <t>Vodorovné přemístění výkopku nebo sypaniny po suchu na obvyklém dopravním prostředku, bez naložení výkopku, avšak se složením bez rozhrnutí z horniny tř. 1 až 4 na vzdálenost přes 9 000 do 10 000 m</t>
  </si>
  <si>
    <t>119908237</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</si>
  <si>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</si>
  <si>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4,2</t>
  </si>
  <si>
    <t>4,5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</si>
  <si>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</si>
  <si>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</si>
  <si>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581953764</t>
  </si>
  <si>
    <t>3483,7*10 'Přepočtené koeficientem množství</t>
  </si>
  <si>
    <t>171201201</t>
  </si>
  <si>
    <t>Uložení sypaniny na skládky</t>
  </si>
  <si>
    <t>1073402689</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</si>
  <si>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</si>
  <si>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171201211</t>
  </si>
  <si>
    <t>Poplatek za uložení stavebního odpadu na skládce (skládkovné) zeminy a kameniva zatříděného do Katalogu odpadů pod kódem 170 504</t>
  </si>
  <si>
    <t>t</t>
  </si>
  <si>
    <t>-674190865</t>
  </si>
  <si>
    <t xml:space="preserve">Poznámka k souboru cen:_x000d_
1. Ceny uvedené v souboru cen lze po dohodě upravit podle místních podmínek. </t>
  </si>
  <si>
    <t>3483,7*1,9 'Přepočtené koeficientem množství</t>
  </si>
  <si>
    <t>19</t>
  </si>
  <si>
    <t>174201101</t>
  </si>
  <si>
    <t>Zásyp sypaninou z jakékoliv horniny s uložením výkopku ve vrstvách bez zhutnění jam, šachet, rýh nebo kolem objektů v těchto vykopávkách</t>
  </si>
  <si>
    <t>-1047815246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</si>
  <si>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</si>
  <si>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20</t>
  </si>
  <si>
    <t>M</t>
  </si>
  <si>
    <t>58337368</t>
  </si>
  <si>
    <t>štěrkopísek frakce netříděná zásyp</t>
  </si>
  <si>
    <t>656447183</t>
  </si>
  <si>
    <t>4,5*1,9 'Přepočtené koeficientem množství</t>
  </si>
  <si>
    <t>175-TZ</t>
  </si>
  <si>
    <t xml:space="preserve">Přesázení trvalkového záhonu vč. všech potřebných prací </t>
  </si>
  <si>
    <t>780649254</t>
  </si>
  <si>
    <t>36,0*3</t>
  </si>
  <si>
    <t>Zakládání</t>
  </si>
  <si>
    <t>22</t>
  </si>
  <si>
    <t>21275221</t>
  </si>
  <si>
    <t>Trativody z drenážních trubek se zřízením štěrkopískového lože pod trubky a s jejich obsypem v průměrném celkovém množství do 0,15 m3/m v otevřeném výkopu z trubek plastových flexibilních D přes 65 do 100 mm</t>
  </si>
  <si>
    <t>-1535162522</t>
  </si>
  <si>
    <t>12,0+6,0+17,0</t>
  </si>
  <si>
    <t>Svislé a kompletní konstrukce</t>
  </si>
  <si>
    <t>23</t>
  </si>
  <si>
    <t>310239411</t>
  </si>
  <si>
    <t>Zazdívka otvorů ve zdivu nadzákladovém cihlami pálenými plochy přes 1 m2 do 4 m2 na maltu cementovou</t>
  </si>
  <si>
    <t>-1939973209</t>
  </si>
  <si>
    <t>"šachta"</t>
  </si>
  <si>
    <t>1,5*1,5*0,3*2</t>
  </si>
  <si>
    <t>Komunikace pozemní</t>
  </si>
  <si>
    <t>24</t>
  </si>
  <si>
    <t>561011111</t>
  </si>
  <si>
    <t>Zřízení podkladu ze zeminy upravené hydraulickými pojivy vápnem, cementem nebo směsnými pojivy (materiál ve specifikaci) s rozprostřením, promísením, vlhčením, zhutněním a ošetřením vodou plochy do 1 000 m2, tloušťka po zhutnění do 150 mm</t>
  </si>
  <si>
    <t>-1066595600</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</si>
  <si>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</si>
  <si>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1400,0</t>
  </si>
  <si>
    <t>25</t>
  </si>
  <si>
    <t>585301700</t>
  </si>
  <si>
    <t>vápno nehašené CL 90-Q pro úpravu zemin standardní</t>
  </si>
  <si>
    <t>-1011707560</t>
  </si>
  <si>
    <t>1400*0,05 'Přepočtené koeficientem množství</t>
  </si>
  <si>
    <t>26</t>
  </si>
  <si>
    <t>564971315</t>
  </si>
  <si>
    <t>Podklad nebo podsyp z betonového recyklátu s rozprostřením a zhutněním, po zhutnění tl. 250 mm</t>
  </si>
  <si>
    <t>-644481963</t>
  </si>
  <si>
    <t>" pro výměnu podloží"</t>
  </si>
  <si>
    <t>6950,0*2</t>
  </si>
  <si>
    <t>27</t>
  </si>
  <si>
    <t>564971315-30</t>
  </si>
  <si>
    <t>Podklad nebo podsyp z betonového recyklátu s rozprostřením a zhutněním, po zhutnění tl. 300 mm</t>
  </si>
  <si>
    <t>1871886229</t>
  </si>
  <si>
    <t>(4,8+44,8+12,0+11,6+15,0+17,6+8,0+30,0)/0,3</t>
  </si>
  <si>
    <t>(4,7+5,8+4,0+3,3+3,6+4,6+70,5+77,0+168,0+197,0+266,0+310,0)/0,3</t>
  </si>
  <si>
    <t>Úpravy povrchů, podlahy a osazování výplní</t>
  </si>
  <si>
    <t>28</t>
  </si>
  <si>
    <t>619996111</t>
  </si>
  <si>
    <t>Ochrana stavebních konstrukcí a předmětů bedněním zřízení</t>
  </si>
  <si>
    <t>CS ÚRS 2017 02</t>
  </si>
  <si>
    <t>-1834051649</t>
  </si>
  <si>
    <t xml:space="preserve">Poznámka k souboru cen:_x000d_
1. Množství měrných jednotek se určuje v m2 rozvinuté plochy bednění. 2. V ceně -6111 jsou započteny i náklady na opotřebení řeziva. 3. Ochrana vodorovných stavebních konstrukcí se oceňuje cenami souboru cen 762 52 - Položení podlah katalogu 800-762 Konstrukce tesařské. </t>
  </si>
  <si>
    <t>"tel. budka"</t>
  </si>
  <si>
    <t>2,0*4*2,5</t>
  </si>
  <si>
    <t>29</t>
  </si>
  <si>
    <t>619996121</t>
  </si>
  <si>
    <t>Ochrana stavebních konstrukcí a předmětů bedněním odstranění</t>
  </si>
  <si>
    <t>422531546</t>
  </si>
  <si>
    <t>Trubní vedení</t>
  </si>
  <si>
    <t>30</t>
  </si>
  <si>
    <t>8-01</t>
  </si>
  <si>
    <t>Uslepení (zabetonování) kanalizace</t>
  </si>
  <si>
    <t>kus</t>
  </si>
  <si>
    <t>696934099</t>
  </si>
  <si>
    <t>Ostatní konstrukce a práce, bourání</t>
  </si>
  <si>
    <t>31</t>
  </si>
  <si>
    <t>919721123</t>
  </si>
  <si>
    <t>Geomříž pro stabilizaci podkladu tuhá dvouosá z polypropylenu, podélná pevnost v tahu 40 kN/m</t>
  </si>
  <si>
    <t>-296190152</t>
  </si>
  <si>
    <t xml:space="preserve">Poznámka k souboru cen:_x000d_
1. V cenách jsou započteny i náklady na položení a dodání geomříže včetně přesahů. 2. V cenách -1201 až -1223 jsou započteny i náklady na ošetření podkladu živičnou emulzí a spojení přesahů živičným postřikem. 3. V cenách -1201 a -1221 jsou započteny i náklady na ochrannou vrstvu z podrceného štěrku a uchycení geomříže k podkladu hřeby. 4. Ceny -1201 až -1223 jsou určeny pro vyztužení asfaltového povrchu na nově budovaných komunikacích. Vyztužení asfaltového povrchu stávajících komunikací se oceňuje cenami 919 72-1281 až -1293 části C01 tohoto katalogu. </t>
  </si>
  <si>
    <t>700,0</t>
  </si>
  <si>
    <t>32</t>
  </si>
  <si>
    <t>91972612</t>
  </si>
  <si>
    <t xml:space="preserve">Geotextilie netkaná pro ochranu, separaci nebo filtraci </t>
  </si>
  <si>
    <t>-1891849230</t>
  </si>
  <si>
    <t xml:space="preserve">Poznámka k souboru cen:_x000d_
1. V cenách jsou započteny i náklady na položení a dodání geotextilie včetně přesahů. </t>
  </si>
  <si>
    <t>50,0</t>
  </si>
  <si>
    <t>33</t>
  </si>
  <si>
    <t>961044111</t>
  </si>
  <si>
    <t>Bourání základů z betonu prostého</t>
  </si>
  <si>
    <t>-799143256</t>
  </si>
  <si>
    <t>"zahr.sloupky"</t>
  </si>
  <si>
    <t>0,3*0,3*0,8*5</t>
  </si>
  <si>
    <t>0,3*0,3*0,8</t>
  </si>
  <si>
    <t>"květináč"</t>
  </si>
  <si>
    <t>0,6*35,0*0,5*3</t>
  </si>
  <si>
    <t>28,0*0,4*0,5</t>
  </si>
  <si>
    <t>"zeď"</t>
  </si>
  <si>
    <t>6,5*0,4*0,8</t>
  </si>
  <si>
    <t>32,0*0,6*1,0</t>
  </si>
  <si>
    <t>11,0*0,6*1,0*2</t>
  </si>
  <si>
    <t>54,0*0,5*0,5</t>
  </si>
  <si>
    <t>18,0*0,6*1,0</t>
  </si>
  <si>
    <t>28,0*0,5*0,5</t>
  </si>
  <si>
    <t>12,0*0,6*0,8</t>
  </si>
  <si>
    <t>Mezisoučet</t>
  </si>
  <si>
    <t>"odp. ŽB"</t>
  </si>
  <si>
    <t>-16,361</t>
  </si>
  <si>
    <t>34</t>
  </si>
  <si>
    <t>961055111</t>
  </si>
  <si>
    <t>Bourání základů z betonu železového</t>
  </si>
  <si>
    <t>897357279</t>
  </si>
  <si>
    <t xml:space="preserve">"15%  betonu"</t>
  </si>
  <si>
    <t>109,072/100*15</t>
  </si>
  <si>
    <t>35</t>
  </si>
  <si>
    <t>962032240</t>
  </si>
  <si>
    <t>Bourání zdiva nadzákladového z cihel nebo tvárnic z cihel pálených nebo vápenopískových, na maltu cementovou, objemu do 1 m3</t>
  </si>
  <si>
    <t>1179084947</t>
  </si>
  <si>
    <t xml:space="preserve">Poznámka k souboru cen:_x000d_
1. Bourání pilířů o průřezu přes 0,36 m2 se oceňuje příslušnými cenami -2230, -2231, -2240, -2241,-2253 a -2254 jako bourání zdiva nadzákladového cihelného. </t>
  </si>
  <si>
    <t>1,2*1,5*0,5*2</t>
  </si>
  <si>
    <t>36</t>
  </si>
  <si>
    <t>962032241</t>
  </si>
  <si>
    <t>Bourání zdiva nadzákladového z cihel nebo tvárnic z cihel pálených nebo vápenopískových, na maltu cementovou, objemu přes 1 m3</t>
  </si>
  <si>
    <t>-925140246</t>
  </si>
  <si>
    <t>35,0*0,4*0,75*3</t>
  </si>
  <si>
    <t>28,0*0,3*0,75</t>
  </si>
  <si>
    <t>6,5*2,0*0,3</t>
  </si>
  <si>
    <t>54,0*1,0*0,3</t>
  </si>
  <si>
    <t>"zeď+zákryt"</t>
  </si>
  <si>
    <t>34,0*1,2*0,3</t>
  </si>
  <si>
    <t>"lavička"</t>
  </si>
  <si>
    <t>13,0*0,6*0,4</t>
  </si>
  <si>
    <t>"zdi s madlem"</t>
  </si>
  <si>
    <t>32,0*1,5*0,3</t>
  </si>
  <si>
    <t>11,0*1,2*0,3</t>
  </si>
  <si>
    <t>4,4*1,2*0,3</t>
  </si>
  <si>
    <t>18,0*4,5*0,3</t>
  </si>
  <si>
    <t>17,0*2,5*0,3</t>
  </si>
  <si>
    <t>37</t>
  </si>
  <si>
    <t>962052211</t>
  </si>
  <si>
    <t>Bourání zdiva železobetonového nadzákladového, objemu přes 1 m3</t>
  </si>
  <si>
    <t>1841653953</t>
  </si>
  <si>
    <t xml:space="preserve">Poznámka k souboru cen:_x000d_
1. Bourání pilířů o průřezu přes 0,36 m2 se oceňuje cenami - 2210 a -2211 jako bourání zdiva nadzákladového železobetonového. </t>
  </si>
  <si>
    <t>"vč. 101+popis TZ"</t>
  </si>
  <si>
    <t>"kašna"</t>
  </si>
  <si>
    <t>75,0*0,3</t>
  </si>
  <si>
    <t>2*3,14*4,9*0,2*1,1</t>
  </si>
  <si>
    <t>12,0*0,3</t>
  </si>
  <si>
    <t>2*3,14*1,2*0,2*0,2</t>
  </si>
  <si>
    <t>2*(1,0+1,5)*1,5*0,3</t>
  </si>
  <si>
    <t>2*(1,0+1,0)*1,5*0,3</t>
  </si>
  <si>
    <t>"OP"</t>
  </si>
  <si>
    <t>38,0*0,5*0,4</t>
  </si>
  <si>
    <t>38</t>
  </si>
  <si>
    <t>963053936</t>
  </si>
  <si>
    <t>Bourání železobetonových monolitických schodišťových ramen samonosných</t>
  </si>
  <si>
    <t>2035305953</t>
  </si>
  <si>
    <t>7,5*2</t>
  </si>
  <si>
    <t>18,0</t>
  </si>
  <si>
    <t>7,5</t>
  </si>
  <si>
    <t>39</t>
  </si>
  <si>
    <t>965-1</t>
  </si>
  <si>
    <t xml:space="preserve">demontáž technologie kašny v jímce vč. likvidace </t>
  </si>
  <si>
    <t>kpl</t>
  </si>
  <si>
    <t>-1512565454</t>
  </si>
  <si>
    <t>40</t>
  </si>
  <si>
    <t>966001211</t>
  </si>
  <si>
    <t>Odstranění lavičky parkové stabilní zabetonované</t>
  </si>
  <si>
    <t>-1884246324</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</si>
  <si>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</si>
  <si>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41</t>
  </si>
  <si>
    <t>966001212-</t>
  </si>
  <si>
    <t>Odstranění lavičky parkové stabilní přichycené kotevními šrouby</t>
  </si>
  <si>
    <t>-843424968</t>
  </si>
  <si>
    <t>13,0*0,4</t>
  </si>
  <si>
    <t>42</t>
  </si>
  <si>
    <t>966001311</t>
  </si>
  <si>
    <t>Odstranění odpadkového koše s betonovou patkou</t>
  </si>
  <si>
    <t>-2035449270</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</si>
  <si>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</si>
  <si>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43</t>
  </si>
  <si>
    <t>962042321</t>
  </si>
  <si>
    <t>Bourání zdiva z betonu prostého nadzákladového objemu přes 1 m3</t>
  </si>
  <si>
    <t>-324373203</t>
  </si>
  <si>
    <t xml:space="preserve">Poznámka k souboru cen:_x000d_
1. Bourání pilířů o průřezu přes 0,36 m2 se oceňuje cenami -2320 a - 2321 jako bourání zdiva nadzákladového z betonu prostého. </t>
  </si>
  <si>
    <t>54,0*0,3*1,0</t>
  </si>
  <si>
    <t>12,0*0,3*0,6</t>
  </si>
  <si>
    <t>"schod.lavice"</t>
  </si>
  <si>
    <t>95,0*1,0</t>
  </si>
  <si>
    <t>44</t>
  </si>
  <si>
    <t>966001411</t>
  </si>
  <si>
    <t>Odstranění stojanu na kola přichyceného kotevními šrouby</t>
  </si>
  <si>
    <t>-1255674613</t>
  </si>
  <si>
    <t xml:space="preserve">Poznámka k souboru cen:_x000d_
1. V cenách jsou započteny i náklady na odklizení materiálu na vzdálenost do 20 m nebo naložení na dopravní prostředek. 2. Přemístění vybouraných houpaček na vzdálenost přes 20 m se oceňuje cenami souboru cen 997 22-1 . Vodorovná doprava vybouraných hmot katalogu 822-1 Komunikace pozemní a letiště. </t>
  </si>
  <si>
    <t>45</t>
  </si>
  <si>
    <t>976071111</t>
  </si>
  <si>
    <t>Vybourání kovových madel, zábradlí, dvířek, zděří, kotevních želez madel a zábradlí</t>
  </si>
  <si>
    <t>816992167</t>
  </si>
  <si>
    <t>18,0+32,0+11,0+4,4+17,0+18,0</t>
  </si>
  <si>
    <t>46</t>
  </si>
  <si>
    <t>979-04</t>
  </si>
  <si>
    <t>Demontáž plastiky, uchování do depozitáře</t>
  </si>
  <si>
    <t>-1659157123</t>
  </si>
  <si>
    <t>1+1</t>
  </si>
  <si>
    <t>47</t>
  </si>
  <si>
    <t>979-15</t>
  </si>
  <si>
    <t xml:space="preserve">Demontáž a úschova info panel </t>
  </si>
  <si>
    <t>-433868383</t>
  </si>
  <si>
    <t>48</t>
  </si>
  <si>
    <t>978059641</t>
  </si>
  <si>
    <t>Odsekání obkladů stěn včetně otlučení podkladní omítky až na zdivo z obkládaček vnějších, z jakýchkoliv materiálů, plochy přes 1 m2</t>
  </si>
  <si>
    <t>1293925135</t>
  </si>
  <si>
    <t xml:space="preserve">Poznámka k souboru cen:_x000d_
1. Odsekání soklíků se oceňuje cenami souboru cen 965 08. </t>
  </si>
  <si>
    <t>9,0</t>
  </si>
  <si>
    <t>126,0</t>
  </si>
  <si>
    <t>2,85*4*1,8</t>
  </si>
  <si>
    <t>49</t>
  </si>
  <si>
    <t>979-17</t>
  </si>
  <si>
    <t>Demontáž reklamního panelu</t>
  </si>
  <si>
    <t>1717365431</t>
  </si>
  <si>
    <t>50</t>
  </si>
  <si>
    <t>979-20</t>
  </si>
  <si>
    <t>Demontáž rozvaděče VO vč. likvidace</t>
  </si>
  <si>
    <t>1058115830</t>
  </si>
  <si>
    <t>51</t>
  </si>
  <si>
    <t>979-21</t>
  </si>
  <si>
    <t>Demontáž čistící zóny</t>
  </si>
  <si>
    <t>-1175550449</t>
  </si>
  <si>
    <t>7,0</t>
  </si>
  <si>
    <t>52</t>
  </si>
  <si>
    <t>979-22</t>
  </si>
  <si>
    <t>Demontáž svítidel VO vč. likvidace</t>
  </si>
  <si>
    <t>1252354583</t>
  </si>
  <si>
    <t>53</t>
  </si>
  <si>
    <t>979-23</t>
  </si>
  <si>
    <t xml:space="preserve">Demontáž odvodňovacího žlabu </t>
  </si>
  <si>
    <t>-76349628</t>
  </si>
  <si>
    <t>30,0</t>
  </si>
  <si>
    <t>10,0</t>
  </si>
  <si>
    <t>13,0</t>
  </si>
  <si>
    <t>54</t>
  </si>
  <si>
    <t>979-24</t>
  </si>
  <si>
    <t xml:space="preserve">Demontáž zahrazovacích sloupků </t>
  </si>
  <si>
    <t>1047509512</t>
  </si>
  <si>
    <t>55</t>
  </si>
  <si>
    <t>979-25</t>
  </si>
  <si>
    <t>Demontáž přístřešku autobusové zastávky vč. ukotvení (základů)</t>
  </si>
  <si>
    <t>422798242</t>
  </si>
  <si>
    <t>56</t>
  </si>
  <si>
    <t>981511114-CO</t>
  </si>
  <si>
    <t>Demolice konstrukcí objektů postupným rozebíráním konstrukcí ze železobetonu - zvýšená pracnost nourání (velice kvalitní beton) - CO kryt</t>
  </si>
  <si>
    <t>-605641241</t>
  </si>
  <si>
    <t>3,5*0,5*8,45</t>
  </si>
  <si>
    <t>8,45*0,5*0,4*2</t>
  </si>
  <si>
    <t>2,5*0,5*0,4</t>
  </si>
  <si>
    <t>0,5*1,9*1*2</t>
  </si>
  <si>
    <t>2,5*0,5*1</t>
  </si>
  <si>
    <t>0,7</t>
  </si>
  <si>
    <t>997</t>
  </si>
  <si>
    <t>Přesun sutě</t>
  </si>
  <si>
    <t>57</t>
  </si>
  <si>
    <t>997006006</t>
  </si>
  <si>
    <t>Drcení stavebního odpadu z demolic s dopravou na vzdálenost do 100 m a naložením do drtícího zařízení ze zdiva betonového</t>
  </si>
  <si>
    <t>-697599610</t>
  </si>
  <si>
    <t xml:space="preserve">Poznámka k souboru cen:_x000d_
1. V cenách jsou započteny i náklady na případné oddělení kovového odpadu (např. výztuže). </t>
  </si>
  <si>
    <t>1371,645+4636,875+185,422+249,392</t>
  </si>
  <si>
    <t>58</t>
  </si>
  <si>
    <t>997006007</t>
  </si>
  <si>
    <t>Drcení stavebního odpadu z demolic s dopravou na vzdálenost do 100 m a naložením do drtícího zařízení ze zdiva železobetonového</t>
  </si>
  <si>
    <t>-1279971541</t>
  </si>
  <si>
    <t>39,266+89,33+17,496+140,222</t>
  </si>
  <si>
    <t>59</t>
  </si>
  <si>
    <t>997006511</t>
  </si>
  <si>
    <t>Vodorovná doprava suti na skládku s naložením na dopravní prostředek a složením do 100 m</t>
  </si>
  <si>
    <t>796460603</t>
  </si>
  <si>
    <t xml:space="preserve">Poznámka k souboru cen:_x000d_
1. Pro volbu ceny je rozhodující dopravní vzdálenost těžiště skládky a půdorysné plochy objektu. </t>
  </si>
  <si>
    <t>(6443,334+146,092+140,22)*2</t>
  </si>
  <si>
    <t>60</t>
  </si>
  <si>
    <t>997221551</t>
  </si>
  <si>
    <t>Vodorovná doprava suti bez naložení, ale se složením a s hrubým urovnáním ze sypkých materiálů, na vzdálenost do 1 km</t>
  </si>
  <si>
    <t>455289301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</si>
  <si>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</si>
  <si>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9477,314</t>
  </si>
  <si>
    <t>"beton"</t>
  </si>
  <si>
    <t>-(6443,334-2300,0)</t>
  </si>
  <si>
    <t>"ŽB"</t>
  </si>
  <si>
    <t>-286,314</t>
  </si>
  <si>
    <t>"50%"</t>
  </si>
  <si>
    <t>-2747,666/2</t>
  </si>
  <si>
    <t>61</t>
  </si>
  <si>
    <t>997221559</t>
  </si>
  <si>
    <t>Vodorovná doprava suti bez naložení, ale se složením a s hrubým urovnáním Příplatek k ceně za každý další i započatý 1 km přes 1 km</t>
  </si>
  <si>
    <t>1992883525</t>
  </si>
  <si>
    <t>3673,833*20 'Přepočtené koeficientem množství</t>
  </si>
  <si>
    <t>62</t>
  </si>
  <si>
    <t>997221561</t>
  </si>
  <si>
    <t>Vodorovná doprava suti bez naložení, ale se složením a s hrubým urovnáním z kusových materiálů, na vzdálenost do 1 km</t>
  </si>
  <si>
    <t>-123774737</t>
  </si>
  <si>
    <t>-6443,334</t>
  </si>
  <si>
    <t>63</t>
  </si>
  <si>
    <t>997221569</t>
  </si>
  <si>
    <t>1399272391</t>
  </si>
  <si>
    <t>1373,833*20 'Přepočtené koeficientem množství</t>
  </si>
  <si>
    <t>64</t>
  </si>
  <si>
    <t>997221611</t>
  </si>
  <si>
    <t>Nakládání na dopravní prostředky pro vodorovnou dopravu suti</t>
  </si>
  <si>
    <t>-227411539</t>
  </si>
  <si>
    <t xml:space="preserve">Poznámka k souboru cen:_x000d_
1. Ceny lze použít i pro překládání při lomené dopravě. 2. Ceny nelze použít při dopravě po železnici, po vodě nebo neobvyklými dopravními prostředky. </t>
  </si>
  <si>
    <t>65</t>
  </si>
  <si>
    <t>997013801</t>
  </si>
  <si>
    <t>Poplatek za uložení stavebního odpadu na skládce (skládkovné) z prostého betonu zatříděného do Katalogu odpadů pod kódem 170 101</t>
  </si>
  <si>
    <t>-2056572306</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</si>
  <si>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</si>
  <si>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66</t>
  </si>
  <si>
    <t>997013802</t>
  </si>
  <si>
    <t>Poplatek za uložení stavebního odpadu na skládce (skládkovné) z armovaného betonu zatříděného do Katalogu odpadů pod kódem 170 101</t>
  </si>
  <si>
    <t>1371734310</t>
  </si>
  <si>
    <t>67</t>
  </si>
  <si>
    <t>997013803</t>
  </si>
  <si>
    <t>Poplatek za uložení stavebního odpadu na skládce (skládkovné) cihelného zatříděného do Katalogu odpadů pod kódem 170 102</t>
  </si>
  <si>
    <t>1513476387</t>
  </si>
  <si>
    <t>3,51+301,38</t>
  </si>
  <si>
    <t>68</t>
  </si>
  <si>
    <t>997013831</t>
  </si>
  <si>
    <t>Poplatek za uložení stavebního odpadu na skládce (skládkovné) směsného stavebního a demoličního zatříděného do Katalogu odpadů pod kódem 170 904</t>
  </si>
  <si>
    <t>292081152</t>
  </si>
  <si>
    <t>"zdivo"</t>
  </si>
  <si>
    <t>-(3,51+301,38)</t>
  </si>
  <si>
    <t>"kamenivo"</t>
  </si>
  <si>
    <t>-1969,1</t>
  </si>
  <si>
    <t>"živice"</t>
  </si>
  <si>
    <t>-117,6</t>
  </si>
  <si>
    <t>69</t>
  </si>
  <si>
    <t>997221845</t>
  </si>
  <si>
    <t>Poplatek za uložení stavebního odpadu na skládce (skládkovné) asfaltového bez obsahu dehtu zatříděného do Katalogu odpadů pod kódem 170 302</t>
  </si>
  <si>
    <t>-126856099</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</si>
  <si>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</si>
  <si>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70</t>
  </si>
  <si>
    <t>997221855</t>
  </si>
  <si>
    <t>1459786332</t>
  </si>
  <si>
    <t>PSV</t>
  </si>
  <si>
    <t>Práce a dodávky PSV</t>
  </si>
  <si>
    <t>711</t>
  </si>
  <si>
    <t>Izolace proti vodě, vlhkosti a plynům</t>
  </si>
  <si>
    <t>71</t>
  </si>
  <si>
    <t>711111001</t>
  </si>
  <si>
    <t>Provedení izolace proti zemní vlhkosti natěradly a tmely za studena na ploše vodorovné V nátěrem penetračním</t>
  </si>
  <si>
    <t>-1833296959</t>
  </si>
  <si>
    <t xml:space="preserve">Poznámka k souboru cen:_x000d_
1. Izolace plochy jednotlivě do 10 m2 se oceňují skladebně cenou příslušné izolace a cenou 711 19-9095 Příplatek za plochu do 10 m2. </t>
  </si>
  <si>
    <t>1,5*1,5*2</t>
  </si>
  <si>
    <t>72</t>
  </si>
  <si>
    <t>111631500</t>
  </si>
  <si>
    <t>lak asfaltový penetrační</t>
  </si>
  <si>
    <t>-316952544</t>
  </si>
  <si>
    <t>4,5*0,0003 'Přepočtené koeficientem množství</t>
  </si>
  <si>
    <t>73</t>
  </si>
  <si>
    <t>711141559</t>
  </si>
  <si>
    <t>Provedení izolace proti zemní vlhkosti pásy přitavením NAIP na ploše vodorovné V</t>
  </si>
  <si>
    <t>-531698139</t>
  </si>
  <si>
    <t xml:space="preserve">Poznámka k souboru cen:_x000d_
1. Izolace plochy jednotlivě do 10 m2 se oceňují skladebně cenou příslušné izolace a cenou 711 19-9097 Příplatek za plochu do 10 m2. </t>
  </si>
  <si>
    <t>74</t>
  </si>
  <si>
    <t>6285225</t>
  </si>
  <si>
    <t>pásy s modifikovaným asfaltem tl. 4,0 mm vložka polyesterové rouno minerální jemnozrnný posyp</t>
  </si>
  <si>
    <t>683346904</t>
  </si>
  <si>
    <t>4,5*1,15 'Přepočtené koeficientem množství</t>
  </si>
  <si>
    <t>75</t>
  </si>
  <si>
    <t>711161212</t>
  </si>
  <si>
    <t>Izolace proti zemní vlhkosti a beztlakové vodě nopovými fóliemi na ploše svislé S vrstva ochranná, odvětrávací a drenážní výška nopku 8,0 mm, tl. fólie do 0,6 mm</t>
  </si>
  <si>
    <t>1538496251</t>
  </si>
  <si>
    <t>76</t>
  </si>
  <si>
    <t>711161383</t>
  </si>
  <si>
    <t>Izolace proti zemní vlhkosti a beztlakové vodě nopovými fóliemi ostatní ukončení izolace lištou</t>
  </si>
  <si>
    <t>-233748605</t>
  </si>
  <si>
    <t>77</t>
  </si>
  <si>
    <t>998711101</t>
  </si>
  <si>
    <t>Přesun hmot pro izolace proti vodě, vlhkosti a plynům stanovený z hmotnosti přesunovaného materiálu vodorovná dopravní vzdálenost do 50 m v objektech výšky do 6 m</t>
  </si>
  <si>
    <t>-2007881679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</si>
  <si>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</si>
  <si>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751</t>
  </si>
  <si>
    <t>Vzduchotechnika</t>
  </si>
  <si>
    <t>78</t>
  </si>
  <si>
    <t>75139885-PŽ</t>
  </si>
  <si>
    <t>Demontáž ostatních zařízení protidešťové žaluzie</t>
  </si>
  <si>
    <t>-250634934</t>
  </si>
  <si>
    <t>"podchod"</t>
  </si>
  <si>
    <t>762</t>
  </si>
  <si>
    <t>Konstrukce tesařské</t>
  </si>
  <si>
    <t>79</t>
  </si>
  <si>
    <t>762953801</t>
  </si>
  <si>
    <t>Demontáž teras dřevěných nebo dřevoplastových z prken připevněných vruty</t>
  </si>
  <si>
    <t>-250252150</t>
  </si>
  <si>
    <t>"obruba"</t>
  </si>
  <si>
    <t>2*(6,0+6,6)*0,5*3</t>
  </si>
  <si>
    <t>767</t>
  </si>
  <si>
    <t>Konstrukce zámečnické</t>
  </si>
  <si>
    <t>80</t>
  </si>
  <si>
    <t>76758180-D</t>
  </si>
  <si>
    <t xml:space="preserve">Demontáž podhledů cetris desek </t>
  </si>
  <si>
    <t>-11565560</t>
  </si>
  <si>
    <t>138,0</t>
  </si>
  <si>
    <t>81</t>
  </si>
  <si>
    <t>767582800</t>
  </si>
  <si>
    <t>Demontáž podhledů roštů</t>
  </si>
  <si>
    <t>-304157086</t>
  </si>
  <si>
    <t>Ostatní</t>
  </si>
  <si>
    <t>82</t>
  </si>
  <si>
    <t>O-01</t>
  </si>
  <si>
    <t xml:space="preserve">Demontáž automatu, předání DPO </t>
  </si>
  <si>
    <t>-1824770450</t>
  </si>
  <si>
    <t>83</t>
  </si>
  <si>
    <t>O-02</t>
  </si>
  <si>
    <t xml:space="preserve">Demontáž reklamních prvků ČSOB - 4x ocelové sloupy dl. 5m. </t>
  </si>
  <si>
    <t>1004810503</t>
  </si>
  <si>
    <t>84</t>
  </si>
  <si>
    <t>O-03</t>
  </si>
  <si>
    <t>O</t>
  </si>
  <si>
    <t>-688278220</t>
  </si>
  <si>
    <t>85</t>
  </si>
  <si>
    <t>O-04</t>
  </si>
  <si>
    <t>1133891255</t>
  </si>
  <si>
    <t>86</t>
  </si>
  <si>
    <t>O-05</t>
  </si>
  <si>
    <t>125749758</t>
  </si>
  <si>
    <t>87</t>
  </si>
  <si>
    <t>O-06</t>
  </si>
  <si>
    <t>-279062160</t>
  </si>
  <si>
    <t>88</t>
  </si>
  <si>
    <t>O-07</t>
  </si>
  <si>
    <t>-58700920</t>
  </si>
  <si>
    <t xml:space="preserve">02 - SO 02 - ZPEVNĚNÉ PLOCHY VČ. ODVODNĚNÍ </t>
  </si>
  <si>
    <t>02.1 - Soupis prací - Zpevněné plochy vč. odvodnění, na pozemcích SMO</t>
  </si>
  <si>
    <t xml:space="preserve">    4 - Vodorovné konstrukce</t>
  </si>
  <si>
    <t xml:space="preserve">    998 - Přesun hmot</t>
  </si>
  <si>
    <t xml:space="preserve">    713 - Izolace tepelné</t>
  </si>
  <si>
    <t xml:space="preserve">    763 - Konstrukce suché výstavby</t>
  </si>
  <si>
    <t xml:space="preserve">    781 - Dokončovací práce - obklady</t>
  </si>
  <si>
    <t xml:space="preserve">    783 - Dokončovací práce - nátěry</t>
  </si>
  <si>
    <t>121112111</t>
  </si>
  <si>
    <t>Sejmutí ornice ručně s vodorovným přemístěním do 50 m na dočasné či trvalé skládky nebo na hromady v místě upotřebení tloušťky vrstvy do 150 mm</t>
  </si>
  <si>
    <t>-865948792</t>
  </si>
  <si>
    <t>"vč. SO02-1.2.11+popis TZ "</t>
  </si>
  <si>
    <t>3,0*3,0*0,15</t>
  </si>
  <si>
    <t>131203101</t>
  </si>
  <si>
    <t>Hloubení zapažených i nezapažených jam ručním nebo pneumatickým nářadím s urovnáním dna do předepsaného profilu a spádu v horninách tř. 3 soudržných</t>
  </si>
  <si>
    <t>1232842265</t>
  </si>
  <si>
    <t xml:space="preserve">Poznámka k souboru cen:_x000d_
1. V cenách jsou započteny i náklady na přehození výkopku na přilehlém terénu na vzdálenost do 3 m od okraje jámy nebo naložení na dopravní prostředek. 2. V cenách 10-3101 až 40-3102 jsou započteny i náklady na svislý přesun horniny po házečkách do 2 metrů. </t>
  </si>
  <si>
    <t>"vč. SO 02+102+popis TZ"</t>
  </si>
  <si>
    <t>34,51*(1,5+3,08)*1,825</t>
  </si>
  <si>
    <t>34,51*(1,5+3,08)*1,3/2</t>
  </si>
  <si>
    <t>19,185*2,5*1,425</t>
  </si>
  <si>
    <t>19,185*(1,5+2,28)*1,4</t>
  </si>
  <si>
    <t>19,185*(1,5+2,28)*1,425/2</t>
  </si>
  <si>
    <t>132212201</t>
  </si>
  <si>
    <t>Hloubení zapažených i nezapažených rýh šířky přes 600 do 2 000 mm ručním nebo pneumatickým nářadím s urovnáním dna do předepsaného profilu a spádu v horninách tř. 3 soudržných</t>
  </si>
  <si>
    <t>-944834681</t>
  </si>
  <si>
    <t xml:space="preserve">Poznámka k souboru cen:_x000d_
1. V cenách jsou započteny i náklady na přehození výkopku na přilehlém terénu na vzdálenost do 5 m od podélné osy rýhy nebo naložení výkopku na dopravní prostředek. 2. V cenách 12-2201 až 41-2202 je započítán i svislý přesun horniny po házečkách do 2 metrů </t>
  </si>
  <si>
    <t>"vč. SO 02-D.1.2-04+SO02-1.2.12+popis TZ + statika"</t>
  </si>
  <si>
    <t>"kanál"</t>
  </si>
  <si>
    <t>(6,57+0,9+2,3+0,9+1,75+5,96+1,75+0,9+3,1+0,9+1,5+0,9+1,0+2,55+0,9+6,18+2,52)*0,9*0,55</t>
  </si>
  <si>
    <t>"vč. SO02-103+popis TZ "</t>
  </si>
  <si>
    <t>"OS"</t>
  </si>
  <si>
    <t>(9,0+1,32)*2,0*2,3</t>
  </si>
  <si>
    <t>9,0*0,6*0,4</t>
  </si>
  <si>
    <t>"pro hydro"</t>
  </si>
  <si>
    <t>83,0*1,5*2,3</t>
  </si>
  <si>
    <t>"zídka"</t>
  </si>
  <si>
    <t>10,7*0,6*0,8</t>
  </si>
  <si>
    <t>132212209</t>
  </si>
  <si>
    <t>Hloubení zapažených i nezapažených rýh šířky přes 600 do 2 000 mm ručním nebo pneumatickým nářadím s urovnáním dna do předepsaného profilu a spádu v horninách tř. 3 Příplatek k cenám za lepivost horniny tř. 3</t>
  </si>
  <si>
    <t>1727484855</t>
  </si>
  <si>
    <t>133201101</t>
  </si>
  <si>
    <t>Hloubení zapažených i nezapažených šachet s případným nutným přemístěním výkopku ve výkopišti v hornině tř. 3 do 100 m3</t>
  </si>
  <si>
    <t>-1260748217</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</si>
  <si>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</si>
  <si>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3,0*3,0*2,2</t>
  </si>
  <si>
    <t>133201109</t>
  </si>
  <si>
    <t>Hloubení zapažených i nezapažených šachet s případným nutným přemístěním výkopku ve výkopišti v hornině tř. 3 Příplatek k cenám za lepivost horniny tř. 3</t>
  </si>
  <si>
    <t>-380436558</t>
  </si>
  <si>
    <t>141721113</t>
  </si>
  <si>
    <t>Řízený zemní protlak v hornině tř. 1 až 4, včetně protlačení trub v hloubce do 6 m vnějšího průměru vrtu přes 90 do 110 mm</t>
  </si>
  <si>
    <t>1973052365</t>
  </si>
  <si>
    <t xml:space="preserve">Poznámka k souboru cen:_x000d_
1. V cenách jsou započteny i náklady na: a) vodorovné přemístění výkopku z protlačovaného potrubí a svislé přemístění výkopku z montážní jámy na přilehlé území a případné přehození na povrchu. b) úpravu čela potrubí pro protlačení; 2. V cenách nejsou započteny náklady na: a) zemní práce nutné pro provedení protlaku (např. startovací a cílové jámy), b) čerpání vody, c) montáž vedení a jeho náležitosti, slouží-li protlačená trouba jako ochranné potrubí, d) dodávku potrubí, určeného k protlačení; toto potrubí se oceňuje ve specifikaci, ztratné lze stanovit ve výši 3 %, e) překládání a zajišťování inženýrských sítí, procházejících montážními a startovacími jámami, f) vytyčení směru protlaku a stávajících inženýrských sítí, g) případnou další úpravu trub (svařování, řezání apod.) předcházející vlastnímu protlaku potrubí. </t>
  </si>
  <si>
    <t>"vč. SO02-1.2.12+popis TZ "</t>
  </si>
  <si>
    <t>28610002</t>
  </si>
  <si>
    <t>trubka PVC tlaková hrdlovaná vodovodní dl 6m DN 100</t>
  </si>
  <si>
    <t>1128592767</t>
  </si>
  <si>
    <t>7*1,1 'Přepočtené koeficientem množství</t>
  </si>
  <si>
    <t>141721115</t>
  </si>
  <si>
    <t>Řízený zemní protlak v hornině tř. 1 až 4, včetně protlačení trub v hloubce do 6 m vnějšího průměru vrtu přes 125 do 160 mm</t>
  </si>
  <si>
    <t>-1319860337</t>
  </si>
  <si>
    <t>4,0</t>
  </si>
  <si>
    <t>55253018</t>
  </si>
  <si>
    <t>trouba vodovodní litinová hrdlová 6 m DN 150 mm</t>
  </si>
  <si>
    <t>145822921</t>
  </si>
  <si>
    <t>4*1,1 'Přepočtené koeficientem množství</t>
  </si>
  <si>
    <t>151101201</t>
  </si>
  <si>
    <t>Zřízení pažení stěn výkopu bez rozepření nebo vzepření příložné, hloubky do 4 m</t>
  </si>
  <si>
    <t>1070874837</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</si>
  <si>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</si>
  <si>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4*3,0*2,2</t>
  </si>
  <si>
    <t>151101211</t>
  </si>
  <si>
    <t>Odstranění pažení stěn výkopu s uložením pažin na vzdálenost do 3 m od okraje výkopu příložné, hloubky do 4 m</t>
  </si>
  <si>
    <t>-2108130821</t>
  </si>
  <si>
    <t>151101301</t>
  </si>
  <si>
    <t>Zřízení rozepření zapažených stěn výkopů s potřebným přepažováním při roubení příložném, hloubky do 4 m</t>
  </si>
  <si>
    <t>-1576445111</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</si>
  <si>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 </t>
  </si>
  <si>
    <t>151101311</t>
  </si>
  <si>
    <t>Odstranění rozepření stěn výkopů s uložením materiálu na vzdálenost do 3 m od okraje výkopu roubení příložného, hloubky do 4 m</t>
  </si>
  <si>
    <t>1967495339</t>
  </si>
  <si>
    <t>151401501</t>
  </si>
  <si>
    <t>Přepažování rozepření zapažených stěn výkopů při roubení příložném, hloubky do 4 m</t>
  </si>
  <si>
    <t>-389641609</t>
  </si>
  <si>
    <t xml:space="preserve">Poznámka k souboru cen:_x000d_
1. Ceny jsou určeny pro druhé a každé další přepažování po skončení vykopávky, předepisuje-li je projekt (např. kladení druhého potrubí ve výkopu, nikoliv však drenáže, nebo pro provedení izolace konstrukce nebo ochranné přizdívky apod. ve výkopu). </t>
  </si>
  <si>
    <t>1849844960</t>
  </si>
  <si>
    <t>1225405200</t>
  </si>
  <si>
    <t>0*10 'Přepočtené koeficientem množství</t>
  </si>
  <si>
    <t>1422596126</t>
  </si>
  <si>
    <t>-1568120623</t>
  </si>
  <si>
    <t>0*1,6 'Přepočtené koeficientem množství</t>
  </si>
  <si>
    <t>174101101</t>
  </si>
  <si>
    <t>Zásyp sypaninou z jakékoliv horniny s uložením výkopku ve vrstvách se zhutněním jam, šachet, rýh nebo kolem objektů v těchto vykopávkách</t>
  </si>
  <si>
    <t>-1800057780</t>
  </si>
  <si>
    <t>18040</t>
  </si>
  <si>
    <t>M+D Zeminový substrát tl. 300mm</t>
  </si>
  <si>
    <t>1112263633</t>
  </si>
  <si>
    <t>"vč. SO 02-103+104+popis TZ"</t>
  </si>
  <si>
    <t>"S11"</t>
  </si>
  <si>
    <t>3,0</t>
  </si>
  <si>
    <t>274322511</t>
  </si>
  <si>
    <t>Základy z betonu železového (bez výztuže) pasy z betonu se zvýšenými nároky na prostředí tř. C 25/30</t>
  </si>
  <si>
    <t>995437748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</si>
  <si>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</si>
  <si>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"vč. SO 02-D.1.2-01+popis TZ + statika"</t>
  </si>
  <si>
    <t>34,51*0,4*0,4</t>
  </si>
  <si>
    <t>(3,46+0,4+17,03)*0,4*0,4</t>
  </si>
  <si>
    <t>12*2,28*0,4*0,4</t>
  </si>
  <si>
    <t>(2,28+0,3)*0,4*0,4</t>
  </si>
  <si>
    <t>(2,36+2,04+1,72+1,4+1,08+0,76+0,76+0,76)*0,4*0,4</t>
  </si>
  <si>
    <t>19,185*0,4*0,4</t>
  </si>
  <si>
    <t>(3,46+0,4+1,705)*0,4*0,4</t>
  </si>
  <si>
    <t>3*2,28*0,4*0,4</t>
  </si>
  <si>
    <t>34,51*0,2*1,0</t>
  </si>
  <si>
    <t>1,16*0,2*1,0</t>
  </si>
  <si>
    <t>18,985*0,2*1,0</t>
  </si>
  <si>
    <t>0,96*0,2*1,0</t>
  </si>
  <si>
    <t>"hs"</t>
  </si>
  <si>
    <t>34,51*0,2*(2,691-1,85)</t>
  </si>
  <si>
    <t>0,29*0,2*(2,691-0,85)*20</t>
  </si>
  <si>
    <t>0,32*0,2*(2,533-0,85)*20</t>
  </si>
  <si>
    <t>0,32*0,2*(2,374-0,85)*18</t>
  </si>
  <si>
    <t>0,35*0,2*(2,374-0,85)*2</t>
  </si>
  <si>
    <t>0,32*0,2*(2,216-0,85)*17</t>
  </si>
  <si>
    <t>0,35*0,2*(2,216-0,85)</t>
  </si>
  <si>
    <t>0,32*0,2*(2,058-0,85)*16</t>
  </si>
  <si>
    <t>0,35*0,2*(2,058-0,85)</t>
  </si>
  <si>
    <t>0,32*0,2*(1,9-0,85)*15</t>
  </si>
  <si>
    <t>0,345*0,2*(1,9-0,85)</t>
  </si>
  <si>
    <t>0,32*0,2*(1,741-0,85)*14</t>
  </si>
  <si>
    <t>0,35*0,2*(1,741-0,85)</t>
  </si>
  <si>
    <t>0,32*0,2*(1,583-0,85)*13</t>
  </si>
  <si>
    <t>0,35*0,2*(1,583-0,85)</t>
  </si>
  <si>
    <t>0,35*0,2*(1,424-0,85)*13</t>
  </si>
  <si>
    <t>0,3*0,2*(1,424-0,85)</t>
  </si>
  <si>
    <t>"ds"</t>
  </si>
  <si>
    <t>19,185*0,2*(1,266-0,4)</t>
  </si>
  <si>
    <t>0,29*0,2*(1,266+0,6)*11</t>
  </si>
  <si>
    <t>0,32*0,2*(1,108+0,6)*11</t>
  </si>
  <si>
    <t>0,32*0,2*(0,949+0,6)*9</t>
  </si>
  <si>
    <t>0,35*0,2*(0,949+0,6)*2</t>
  </si>
  <si>
    <t>0,32*0,2*(0,791+0,6)*8</t>
  </si>
  <si>
    <t>0,35*0,2*(0,791+0,6)</t>
  </si>
  <si>
    <t>0,32*0,2*(0,633+0,6)*7</t>
  </si>
  <si>
    <t>0,35*0,2*(0,633+0,6)</t>
  </si>
  <si>
    <t>0,32*0,2*(0,474+0,6)*6</t>
  </si>
  <si>
    <t>0,35*0,2*(0,474+0,6)</t>
  </si>
  <si>
    <t>0,32*0,2*(0,316+0,6)*5</t>
  </si>
  <si>
    <t>0,35*0,2*(0,316+0,6)</t>
  </si>
  <si>
    <t>0,32*0,2*(0,158+0,6)*4</t>
  </si>
  <si>
    <t>0,32*0,2*(0,158+0,6)</t>
  </si>
  <si>
    <t>0,35*0,2*0,6*4</t>
  </si>
  <si>
    <t>0,33*0,2*0,6</t>
  </si>
  <si>
    <t>274351121</t>
  </si>
  <si>
    <t>Bednění základů pasů rovné zřízení</t>
  </si>
  <si>
    <t>-852787333</t>
  </si>
  <si>
    <t xml:space="preserve">Poznámka k souboru cen:_x000d_
1. Ceny jsou určeny pro bednění ve volném prostranství, ve volných nebo zapažených jamách, rýhách a šachtách. 2. Kruhové nebo obloukové bednění poloměru do 1 m se oceňuje individuálně. </t>
  </si>
  <si>
    <t>22,604/0,4*2</t>
  </si>
  <si>
    <t>11,123/0,2*2</t>
  </si>
  <si>
    <t>18,125/0,2*2</t>
  </si>
  <si>
    <t>9,567/0,2*2</t>
  </si>
  <si>
    <t>"o"</t>
  </si>
  <si>
    <t>501,17*0,2</t>
  </si>
  <si>
    <t>274351122</t>
  </si>
  <si>
    <t>Bednění základů pasů rovné odstranění</t>
  </si>
  <si>
    <t>-2049771180</t>
  </si>
  <si>
    <t>274361821</t>
  </si>
  <si>
    <t>Výztuž základů pasů z betonářské oceli 10 505 (R) nebo BSt 500</t>
  </si>
  <si>
    <t>-1869033091</t>
  </si>
  <si>
    <t xml:space="preserve">Poznámka k souboru cen:_x000d_
1. Ceny platí pro desky rovné, s náběhy, hřibové nebo upnuté do žeber včetně výztuže těchto žeber. </t>
  </si>
  <si>
    <t>"vč. SO 02-D.1.2-02+popis TZ + statika"</t>
  </si>
  <si>
    <t>6954,8*0,001</t>
  </si>
  <si>
    <t>"ks"</t>
  </si>
  <si>
    <t>-4,662</t>
  </si>
  <si>
    <t>274362021</t>
  </si>
  <si>
    <t>Výztuž základů pasů ze svařovaných sítí z drátů typu KARI</t>
  </si>
  <si>
    <t>155335516</t>
  </si>
  <si>
    <t>(1390,4+3049,4)*0,001*1,05</t>
  </si>
  <si>
    <t>275322511</t>
  </si>
  <si>
    <t>Základy z betonu železového (bez výztuže) patky z betonu se zvýšenými nároky na prostředí tř. C 25/30</t>
  </si>
  <si>
    <t>-1013528304</t>
  </si>
  <si>
    <t>3,0*3,0*0,4</t>
  </si>
  <si>
    <t>3,0*3,0*0,2/2</t>
  </si>
  <si>
    <t>0,6*0,6*1,5</t>
  </si>
  <si>
    <t>275351121</t>
  </si>
  <si>
    <t>Bednění základů patek zřízení</t>
  </si>
  <si>
    <t>949218203</t>
  </si>
  <si>
    <t>4*3,0*0,6</t>
  </si>
  <si>
    <t>4*0,6*1,6</t>
  </si>
  <si>
    <t>275351122</t>
  </si>
  <si>
    <t>Bednění základů patek odstranění</t>
  </si>
  <si>
    <t>-2072753722</t>
  </si>
  <si>
    <t>275361821</t>
  </si>
  <si>
    <t>Výztuž základů patek z betonářské oceli 10 505 (R)</t>
  </si>
  <si>
    <t>-1036864387</t>
  </si>
  <si>
    <t>"vč. SO02-1.2.11+popis TZ"</t>
  </si>
  <si>
    <t>(58,6+8,0)*0,001</t>
  </si>
  <si>
    <t>275362021</t>
  </si>
  <si>
    <t>Výztuž základů patek ze svařovaných sítí z drátů typu KARI</t>
  </si>
  <si>
    <t>-130922465</t>
  </si>
  <si>
    <t>179,0*0,001</t>
  </si>
  <si>
    <t>31111321</t>
  </si>
  <si>
    <t xml:space="preserve">Nosná zeď tl 400 mm - tvárnice hladká </t>
  </si>
  <si>
    <t>-1824608799</t>
  </si>
  <si>
    <t>(1,55+0,9+1,0)*0,2</t>
  </si>
  <si>
    <t>311113212-</t>
  </si>
  <si>
    <t>Nadzákladové zdi z tvárnic ztraceného bednění štípaných, včetně výplně z betonu třídy C 20/25 přírodních, tloušťky zdiva 200 mm</t>
  </si>
  <si>
    <t>-1915408184</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</si>
  <si>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</si>
  <si>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(1,55+0,9+1,0)*0,4</t>
  </si>
  <si>
    <t>311361821</t>
  </si>
  <si>
    <t>Výztuž nadzákladových zdí nosných svislých nebo odkloněných od svislice, rovných nebo oblých z betonářské oceli 10 505 (R) nebo BSt 500</t>
  </si>
  <si>
    <t>-1803223899</t>
  </si>
  <si>
    <t>(1,55+0,9+1,0)*0,2*0,07</t>
  </si>
  <si>
    <t>327324127</t>
  </si>
  <si>
    <t>Opěrné zdi a valy z betonu železového odolný proti agresivnímu prostředí tř. C 25/30</t>
  </si>
  <si>
    <t>1557744462</t>
  </si>
  <si>
    <t xml:space="preserve">Poznámka k souboru cen:_x000d_
1. Ceny jsou určeny pro jakoukoliv tloušťku zdí. </t>
  </si>
  <si>
    <t>"vč. SO 02-D.1.2-05+popis TZ + statika"</t>
  </si>
  <si>
    <t>8,41*0,2*(2,1+1,69)/2</t>
  </si>
  <si>
    <t>8,41*1,2*0,3</t>
  </si>
  <si>
    <t>"vč. SO 02-D.1.2-08+popis TZ + statika"</t>
  </si>
  <si>
    <t>8,9*(0,81+0,1)*0,25/2</t>
  </si>
  <si>
    <t>(1,55+0,9+1,0)*0,3*0,4</t>
  </si>
  <si>
    <t>327351211</t>
  </si>
  <si>
    <t>Bednění opěrných zdí a valů svislých i skloněných, výšky do 20 m zřízení</t>
  </si>
  <si>
    <t>1995243067</t>
  </si>
  <si>
    <t xml:space="preserve">Poznámka k souboru cen:_x000d_
1. Bednění zdí a valů výšky přes 20 m se oceňuje podle ustanovení úvodního katalogu. 2. Ceny lze použít i pro bednění základů z betonu prostého nebo železového. </t>
  </si>
  <si>
    <t>2*(0,2+8,41)*(2,1+1,69)/2</t>
  </si>
  <si>
    <t>2*(1,2+8,41)*0,3</t>
  </si>
  <si>
    <t>2*(0,2+8,9)*(0,81+0,1)/2</t>
  </si>
  <si>
    <t>327351221</t>
  </si>
  <si>
    <t>Bednění opěrných zdí a valů svislých i skloněných, výšky do 20 m odstranění</t>
  </si>
  <si>
    <t>-1322969790</t>
  </si>
  <si>
    <t>327361006</t>
  </si>
  <si>
    <t>Výztuž opěrných zdí a valů průměru do 12 mm, z oceli 10 505 (R) nebo BSt 500</t>
  </si>
  <si>
    <t>-1849364048</t>
  </si>
  <si>
    <t xml:space="preserve">Poznámka k souboru cen:_x000d_
1. Ceny lze použít i pro případné výztuže základů opěrných zdí a valů. </t>
  </si>
  <si>
    <t>"vč. SO 02-D.1.2-06+popis TZ + statika"</t>
  </si>
  <si>
    <t>787,2*0,001</t>
  </si>
  <si>
    <t>121,7*0,001</t>
  </si>
  <si>
    <t>-93,2*1,05*0,001</t>
  </si>
  <si>
    <t>(1,55+0,9+1,0)*0,4*0,2*0,07</t>
  </si>
  <si>
    <t>327361040</t>
  </si>
  <si>
    <t>Výztuž opěrných zdí a valů ze sítí svařovaných</t>
  </si>
  <si>
    <t>1289591549</t>
  </si>
  <si>
    <t>93,2*1,05*0,001</t>
  </si>
  <si>
    <t>327501111</t>
  </si>
  <si>
    <t>Výplň za opěrami a protimrazové klíny z kameniva drceného nebo těženého se zhutněním</t>
  </si>
  <si>
    <t>-344131698</t>
  </si>
  <si>
    <t xml:space="preserve">Poznámka k souboru cen:_x000d_
1. Cenu nelze použít pro zasypávky nebo klíny provedené z výkopku získaného na stavbě; tyto práce se oceňují cenami katalogu 800-1 Zemní práce. </t>
  </si>
  <si>
    <t>"vč. SO 02.9.1+popis TZ"</t>
  </si>
  <si>
    <t>8,41*1,2*2,4</t>
  </si>
  <si>
    <t>Vodorovné konstrukce</t>
  </si>
  <si>
    <t>411321414</t>
  </si>
  <si>
    <t>Stropy z betonu železového (bez výztuže) stropů deskových, plochých střech, desek balkonových, desek hřibových stropů včetně hlavic hřibových sloupů tř. C 25/30</t>
  </si>
  <si>
    <t>-325062389</t>
  </si>
  <si>
    <t xml:space="preserve">Poznámka k souboru cen:_x000d_
1. V cenách pohledového betonu 411 35-4 a 411 35-5 jsou započteny i náklady na pečlivé hutnění zejména při líci konstrukce pro docílení neporušeného maltového povrchu bez vzhledových kazů. </t>
  </si>
  <si>
    <t>"vč. SO 02-D.1.2-07+popis TZ + statika"</t>
  </si>
  <si>
    <t>4,595*(2,31+1,73)/2*0,25</t>
  </si>
  <si>
    <t>"nadbetonávka"</t>
  </si>
  <si>
    <t>66,3*0,2</t>
  </si>
  <si>
    <t>411351011</t>
  </si>
  <si>
    <t>Bednění stropních konstrukcí - bez podpěrné konstrukce desek tloušťky stropní desky přes 5 do 25 cm zřízení</t>
  </si>
  <si>
    <t>-132335496</t>
  </si>
  <si>
    <t xml:space="preserve">Poznámka k souboru cen:_x000d_
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 </t>
  </si>
  <si>
    <t>"vč. SO 02-D.1.2-04+popis TZ + statika"</t>
  </si>
  <si>
    <t>2*(2,3+5,93+3,1+6,57+1,75)*0,2</t>
  </si>
  <si>
    <t>2*(11,5+1,72)*0,2</t>
  </si>
  <si>
    <t>411351012</t>
  </si>
  <si>
    <t>Bednění stropních konstrukcí - bez podpěrné konstrukce desek tloušťky stropní desky přes 5 do 25 cm odstranění</t>
  </si>
  <si>
    <t>338924800</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</si>
  <si>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</si>
  <si>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</si>
  <si>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1892621879</t>
  </si>
  <si>
    <t>288,3*0,001</t>
  </si>
  <si>
    <t>-0,194</t>
  </si>
  <si>
    <t>1813,6*0,001</t>
  </si>
  <si>
    <t>-1,443</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</si>
  <si>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</si>
  <si>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</si>
  <si>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-1251550665</t>
  </si>
  <si>
    <t>(118,5+66,6)*0,001*1,05</t>
  </si>
  <si>
    <t>1374,6*0,001*1,05</t>
  </si>
  <si>
    <t>434121415</t>
  </si>
  <si>
    <t>Osazování schodišťových stupňů železobetonových s vyspárováním styčných spár, s provizorním dřevěným zábradlím a dočasným zakrytím stupnic prkny na schodnice, stupňů broušených nebo leštěných</t>
  </si>
  <si>
    <t>1541328805</t>
  </si>
  <si>
    <t xml:space="preserve">Poznámka k souboru cen:_x000d_
1. U cen -1441, -1442, -1451, -1452 je započtena podpěrná konstrukce visuté části stupňů. 2. Množství měrných jednotek se určuje v m délky stupňů včetně uložení. 3. Dodávka stupňů se oceňuje ve specifikaci. </t>
  </si>
  <si>
    <t>3,8*9</t>
  </si>
  <si>
    <t>3,5*17</t>
  </si>
  <si>
    <t>3,4*62</t>
  </si>
  <si>
    <t>2,1*9</t>
  </si>
  <si>
    <t>59373</t>
  </si>
  <si>
    <t xml:space="preserve">stupeň schodišťový betonový s povrchovou úpravou   - prefabrikát dle výpisu </t>
  </si>
  <si>
    <t>530163367</t>
  </si>
  <si>
    <t>323,4*1,01 'Přepočtené koeficientem množství</t>
  </si>
  <si>
    <t xml:space="preserve">Zpevněné plochy - viz samostatný rozpočet </t>
  </si>
  <si>
    <t>-741780037</t>
  </si>
  <si>
    <t>Vymývaná betonová deska C25/30 XF2 tl. 80mm + kari síť prům. 8-100-100+ dilatace 3x3,5m</t>
  </si>
  <si>
    <t>1130838004</t>
  </si>
  <si>
    <t>"S1"</t>
  </si>
  <si>
    <t>86,0</t>
  </si>
  <si>
    <t>"S2"</t>
  </si>
  <si>
    <t>121,0</t>
  </si>
  <si>
    <t>Vymývaná betonová deska C25/30 XF2 tl. 120mm + dilatace 2,8x3,5m</t>
  </si>
  <si>
    <t>157231841</t>
  </si>
  <si>
    <t>"S14"</t>
  </si>
  <si>
    <t>Striážový beton C30/37 XF4 CBI tl. 80-100mm + kari síť prům. 8-100-100 + dilatace 3,0x3,0m</t>
  </si>
  <si>
    <t>719636372</t>
  </si>
  <si>
    <t>"S5"</t>
  </si>
  <si>
    <t>130,0</t>
  </si>
  <si>
    <t>564851111</t>
  </si>
  <si>
    <t>Podklad ze štěrkodrti ŠD s rozprostřením a zhutněním, po zhutnění tl. 150 mm</t>
  </si>
  <si>
    <t>-436881267</t>
  </si>
  <si>
    <t>564871111</t>
  </si>
  <si>
    <t>Podklad ze štěrkodrti ŠD s rozprostřením a zhutněním, po zhutnění tl. 250 mm</t>
  </si>
  <si>
    <t>-1396358378</t>
  </si>
  <si>
    <t>596212232</t>
  </si>
  <si>
    <t>Kladení dlažby z betonových zámkových dlaždic pozemních komunikací s ložem z kameniva těženého nebo drceného tl. do 50 mm, s vyplněním spár, s dvojitým hutněním vibrováním a se smetením přebytečného materiálu na krajnici tl. 80 mm skupiny C, pro plochy přes 100 do 300 m2</t>
  </si>
  <si>
    <t>-2091032978</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</si>
  <si>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</si>
  <si>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"S13"</t>
  </si>
  <si>
    <t>120,0</t>
  </si>
  <si>
    <t>592452-80</t>
  </si>
  <si>
    <t>dlažba zámková tl. 8 cm přírodní</t>
  </si>
  <si>
    <t>-719734913</t>
  </si>
  <si>
    <t>120*1,05 'Přepočtené koeficientem množství</t>
  </si>
  <si>
    <t>612131121</t>
  </si>
  <si>
    <t>Podkladní a spojovací vrstva vnitřních omítaných ploch penetrace akrylát-silikonová nanášená ručně stěn</t>
  </si>
  <si>
    <t>-906969570</t>
  </si>
  <si>
    <t>"S8"</t>
  </si>
  <si>
    <t>2,9*3,7</t>
  </si>
  <si>
    <t>612321111</t>
  </si>
  <si>
    <t>Omítka vápenocementová vnitřních ploch nanášená ručně jednovrstvá, tloušťky do 10 mm hrubá zatřená svislých konstrukcí stěn</t>
  </si>
  <si>
    <t>-2117990397</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</si>
  <si>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</si>
  <si>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622131121</t>
  </si>
  <si>
    <t>Podkladní a spojovací vrstva vnějších omítaných ploch penetrace akrylát-silikonová nanášená ručně stěn</t>
  </si>
  <si>
    <t>-1545709949</t>
  </si>
  <si>
    <t>"S6"</t>
  </si>
  <si>
    <t>28,0*2,85</t>
  </si>
  <si>
    <t>"S4"</t>
  </si>
  <si>
    <t>55,0+10,0</t>
  </si>
  <si>
    <t>"S9"</t>
  </si>
  <si>
    <t>622211001</t>
  </si>
  <si>
    <t>Montáž kontaktního zateplení z polystyrenových desek nebo z kombinovaných desek na vnější stěny, tloušťky desek do 40 mm</t>
  </si>
  <si>
    <t>-898966318</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</si>
  <si>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</si>
  <si>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28376351</t>
  </si>
  <si>
    <t>deska fasádní polystyrénová pro tepelné izolace spodní stavby tl 30mm</t>
  </si>
  <si>
    <t>405323196</t>
  </si>
  <si>
    <t>84,73*1,02 'Přepočtené koeficientem množství</t>
  </si>
  <si>
    <t>622211011</t>
  </si>
  <si>
    <t>Montáž kontaktního zateplení z polystyrenových desek nebo z kombinovaných desek na vnější stěny, tloušťky desek přes 40 do 80 mm</t>
  </si>
  <si>
    <t>-548454739</t>
  </si>
  <si>
    <t>"S3"</t>
  </si>
  <si>
    <t>24,0/1,1*0,5</t>
  </si>
  <si>
    <t>24,0/1,1*0,6</t>
  </si>
  <si>
    <t>28376352</t>
  </si>
  <si>
    <t>deska fasádní polystyrénová pro tepelné izolace spodní stavby tl 50mm</t>
  </si>
  <si>
    <t>1591961097</t>
  </si>
  <si>
    <t>10,909*1,02 'Přepočtené koeficientem množství</t>
  </si>
  <si>
    <t>28375933</t>
  </si>
  <si>
    <t>deska EPS 70 fasádní λ=0,039 tl 50mm</t>
  </si>
  <si>
    <t>-1851294597</t>
  </si>
  <si>
    <t>13,091*1,02 'Přepočtené koeficientem množství</t>
  </si>
  <si>
    <t>622211031</t>
  </si>
  <si>
    <t>Montáž kontaktního zateplení z polystyrenových desek nebo z kombinovaných desek na vnější stěny, tloušťky desek přes 120 do 160 mm</t>
  </si>
  <si>
    <t>1038639128</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</si>
  <si>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</si>
  <si>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"S3´"</t>
  </si>
  <si>
    <t>7,0/1,1*0,5</t>
  </si>
  <si>
    <t>7,0/1,1*0,6</t>
  </si>
  <si>
    <t>28375935</t>
  </si>
  <si>
    <t>deska EPS 70 fasádní λ=0,039 tl 150mm</t>
  </si>
  <si>
    <t>6117821</t>
  </si>
  <si>
    <t>3,818*1,02 'Přepočtené koeficientem množství</t>
  </si>
  <si>
    <t>28376357</t>
  </si>
  <si>
    <t>deska fasádní polystyrénová pro tepelné izolace spodní stavby tl 140mm</t>
  </si>
  <si>
    <t>-1206752343</t>
  </si>
  <si>
    <t>3,182*1,02 'Přepočtené koeficientem množství</t>
  </si>
  <si>
    <t>622251001</t>
  </si>
  <si>
    <t>Montáž kontaktního zateplení Příplatek k cenám za montáž pod keramický obklad na vnější stěny</t>
  </si>
  <si>
    <t>-1806264398</t>
  </si>
  <si>
    <t>24,0</t>
  </si>
  <si>
    <t>622331111</t>
  </si>
  <si>
    <t>Omítka cementová vnějších ploch nanášená ručně jednovrstvá, tloušťky do 15 mm hrubá zatřená stěn</t>
  </si>
  <si>
    <t>-1451141873</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</si>
  <si>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</si>
  <si>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622331141</t>
  </si>
  <si>
    <t>Omítka cementová vnějších ploch nanášená ručně dvouvrstvá, tloušťky jádrové omítky do 15 mm a tloušťky štuku do 3 mm štuková stěn</t>
  </si>
  <si>
    <t>-1753066398</t>
  </si>
  <si>
    <t>"sloupy"</t>
  </si>
  <si>
    <t>4*0,5*2,7*4</t>
  </si>
  <si>
    <t>622531021</t>
  </si>
  <si>
    <t>Omítka tenkovrstvá silikonová vnějších ploch probarvená, včetně penetrace podkladu zrnitá, tloušťky 2,0 mm stěn</t>
  </si>
  <si>
    <t>186683983</t>
  </si>
  <si>
    <t>623135002</t>
  </si>
  <si>
    <t>Vyrovnání nerovností podkladu vnějších omítaných ploch maltou, tloušťky do 10 mm cementovou pilířů nebo sloupů</t>
  </si>
  <si>
    <t>-971154277</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</si>
  <si>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</si>
  <si>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629991001</t>
  </si>
  <si>
    <t>Zakrytí vnějších ploch před znečištěním včetně pozdějšího odkrytí ploch podélných rovných (např. chodníků) fólií položenou volně</t>
  </si>
  <si>
    <t>1785579756</t>
  </si>
  <si>
    <t xml:space="preserve">Poznámka k souboru cen:_x000d_
1. V ceně -1012 nejsou započteny náklady na dodávku a montáž začišťovací lišty; tyto se oceňují cenou 622 14-3004 této části katalogu a materiálem ve specifikaci. </t>
  </si>
  <si>
    <t>629991011</t>
  </si>
  <si>
    <t>Zakrytí vnějších ploch před znečištěním včetně pozdějšího odkrytí výplní otvorů a svislých ploch fólií přilepenou lepící páskou</t>
  </si>
  <si>
    <t>1386280969</t>
  </si>
  <si>
    <t>631311112</t>
  </si>
  <si>
    <t>Mazanina z betonu prostého bez zvýšených nároků na prostředí tl. přes 50 do 80 mm tř. C 8/10</t>
  </si>
  <si>
    <t>-780127907</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</si>
  <si>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</si>
  <si>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3,0*3,0*0,05</t>
  </si>
  <si>
    <t>631311114</t>
  </si>
  <si>
    <t>Mazanina z betonu prostého bez zvýšených nároků na prostředí tl. přes 50 do 80 mm tř. C 16/20</t>
  </si>
  <si>
    <t>1039766001</t>
  </si>
  <si>
    <t>"spádový beton"</t>
  </si>
  <si>
    <t>86,0*0,06</t>
  </si>
  <si>
    <t>121,0*0,06</t>
  </si>
  <si>
    <t>120,0*0,04</t>
  </si>
  <si>
    <t>"S12"</t>
  </si>
  <si>
    <t>19,0*0,06</t>
  </si>
  <si>
    <t>19,0*0,065</t>
  </si>
  <si>
    <t>632451457</t>
  </si>
  <si>
    <t>Potěr pískocementový běžný tl. přes 40 do 50 mm tř. C 30</t>
  </si>
  <si>
    <t>236195160</t>
  </si>
  <si>
    <t xml:space="preserve">Poznámka k souboru cen:_x000d_
1. Ceny jsou určeny pro potěr na mazaninách nebo betonových podkladech připojený nebo plovoucí běžný (krycí nášlapný), pod tenkovrstvé podlahoviny nebo pro průmyslové podlahy (u vyšších pevností). 2. V cenách jsou započteny i náklady na základní stržení povrchu potěru s urovnáním vibrační lištou nebo dřevěným hladítkem. 3. V cenách -1491 a -1492 jsou započteny i náklady za přehlazení povrchu mazaniny ocelovým hladítkem, v ceně -1494 náklady na přehlazení povrchu hladičkou betonui.. </t>
  </si>
  <si>
    <t>"vodorovně"</t>
  </si>
  <si>
    <t>47,0</t>
  </si>
  <si>
    <t>11,5*1,72</t>
  </si>
  <si>
    <t>632451491</t>
  </si>
  <si>
    <t>Potěr pískocementový běžný Příplatek k cenám za úpravu povrchu přehlazením</t>
  </si>
  <si>
    <t>890170961</t>
  </si>
  <si>
    <t>632459115</t>
  </si>
  <si>
    <t>Příplatky k cenám potěrů za polymercementovou přísadu pro tl. potěru 10 mm</t>
  </si>
  <si>
    <t>-120158113</t>
  </si>
  <si>
    <t>"vč. SO 02-105+popis TZ"</t>
  </si>
  <si>
    <t>323,4*(0,32+0,16)</t>
  </si>
  <si>
    <t>8-OD</t>
  </si>
  <si>
    <t xml:space="preserve">Odvodnění zpevněných ploch - viz samostatný rozpočet </t>
  </si>
  <si>
    <t>-754474286</t>
  </si>
  <si>
    <t>919724121</t>
  </si>
  <si>
    <t>Drenážní geosyntetikum s tuhým jádrem laminované geotextilií jednostranně</t>
  </si>
  <si>
    <t>-761301989</t>
  </si>
  <si>
    <t xml:space="preserve">Poznámka k souboru cen:_x000d_
1. V cenách jsou započteny i náklady na položení a dodání drenážního geosyntetika včetně přesahů. </t>
  </si>
  <si>
    <t>19,0</t>
  </si>
  <si>
    <t>919726123</t>
  </si>
  <si>
    <t>Geotextilie netkaná pro ochranu, separaci nebo filtraci měrná hmotnost přes 300 do 500 g/m2</t>
  </si>
  <si>
    <t>-663421370</t>
  </si>
  <si>
    <t>86,0*2</t>
  </si>
  <si>
    <t>121,0*2</t>
  </si>
  <si>
    <t>120,0*2</t>
  </si>
  <si>
    <t>3,0*2</t>
  </si>
  <si>
    <t>919-DI</t>
  </si>
  <si>
    <t>Utěsnéní dilatačních spár (vložení těsnící tmelařské šňůry + pak polyuretanový tmel) - viz popis TZ</t>
  </si>
  <si>
    <t>-575969494</t>
  </si>
  <si>
    <t>"spáry pro schody"</t>
  </si>
  <si>
    <t xml:space="preserve">(0,16+0,35)*(2*11+2*10+2*9+2*8+2*7+2*6+2*5+2*4+2*3) </t>
  </si>
  <si>
    <t>953943123</t>
  </si>
  <si>
    <t>Osazování drobných kovových předmětů výrobků ostatních jinde neuvedených do betonu se zajištěním polohy k bednění či k výztuži před zabetonováním hmotnosti přes 5 do 15 kg/kus</t>
  </si>
  <si>
    <t>-2098421970</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</si>
  <si>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</si>
  <si>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DOD-PL</t>
  </si>
  <si>
    <t xml:space="preserve">Plotna pro kotvení zbradlí P10-200x200mm vč. povrchové úpravy </t>
  </si>
  <si>
    <t>-1580690204</t>
  </si>
  <si>
    <t>95396121-NS</t>
  </si>
  <si>
    <t>Kotvy chemické s vyvrtáním otvoru do betonu, železobetonu nebo tvrdého kamene chemická patrona - napojení stropní kce vč. navaření - viz popis statika</t>
  </si>
  <si>
    <t>-661486884</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</si>
  <si>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</si>
  <si>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95396121-NZ</t>
  </si>
  <si>
    <t>Kotvy chemické s vyvrtáním otvoru do betonu, železobetonu nebo tvrdého kamene chemická patrona - napojení zídky - viz popis statika</t>
  </si>
  <si>
    <t>1644002561</t>
  </si>
  <si>
    <t>962031132</t>
  </si>
  <si>
    <t>Bourání příček z cihel, tvárnic nebo příčkovek z cihel pálených, plných nebo dutých na maltu vápennou nebo vápenocementovou, tl. do 100 mm</t>
  </si>
  <si>
    <t>-1396080649</t>
  </si>
  <si>
    <t>"5"</t>
  </si>
  <si>
    <t>3,0*2,85</t>
  </si>
  <si>
    <t>962031133</t>
  </si>
  <si>
    <t>Bourání příček z cihel, tvárnic nebo příčkovek z cihel pálených, plných nebo dutých na maltu vápennou nebo vápenocementovou, tl. do 150 mm</t>
  </si>
  <si>
    <t>1089503997</t>
  </si>
  <si>
    <t>"3"</t>
  </si>
  <si>
    <t>40,0</t>
  </si>
  <si>
    <t>89</t>
  </si>
  <si>
    <t>-2081946316</t>
  </si>
  <si>
    <t>1,85</t>
  </si>
  <si>
    <t>90</t>
  </si>
  <si>
    <t>962042320</t>
  </si>
  <si>
    <t>Bourání zdiva z betonu prostého nadzákladového objemu do 1 m3</t>
  </si>
  <si>
    <t>567060305</t>
  </si>
  <si>
    <t>2,0</t>
  </si>
  <si>
    <t>91</t>
  </si>
  <si>
    <t>966008211</t>
  </si>
  <si>
    <t>Bourání odvodňovacího žlabu s odklizením a uložením vybouraného materiálu na skládku na vzdálenost do 10 m nebo s naložením na dopravní prostředek z betonových příkopových tvárnic nebo desek šířky do 500 mm</t>
  </si>
  <si>
    <t>1224745167</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</si>
  <si>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</si>
  <si>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"4"</t>
  </si>
  <si>
    <t>39,0</t>
  </si>
  <si>
    <t>92</t>
  </si>
  <si>
    <t>966080101</t>
  </si>
  <si>
    <t>Bourání kontaktního zateplení včetně povrchové úpravy omítkou nebo nátěrem z polystyrénových desek, tloušťky do 60 mm</t>
  </si>
  <si>
    <t>-1576330827</t>
  </si>
  <si>
    <t>"2"</t>
  </si>
  <si>
    <t>117,0</t>
  </si>
  <si>
    <t>93</t>
  </si>
  <si>
    <t>510387208</t>
  </si>
  <si>
    <t>4*1,8*2,85</t>
  </si>
  <si>
    <t>"KZS"</t>
  </si>
  <si>
    <t>94</t>
  </si>
  <si>
    <t>978071221</t>
  </si>
  <si>
    <t>Odsekání omítky (včetně podkladní) a odstranění tepelné nebo vodotěsné izolace lepenkové svislé, plochy přes 1 m2</t>
  </si>
  <si>
    <t>-286206084</t>
  </si>
  <si>
    <t>95</t>
  </si>
  <si>
    <t>985131311</t>
  </si>
  <si>
    <t>Očištění ploch stěn, rubu kleneb a podlah ruční dočištění ocelovými kartáči</t>
  </si>
  <si>
    <t>-537949924</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</si>
  <si>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</si>
  <si>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"svisle"</t>
  </si>
  <si>
    <t>(6,57+2,3+1,75+5,96+1,75+3,1+1,5+0,5+2,55+6,18+2,52)*0,95</t>
  </si>
  <si>
    <t>2*11,5*0,95</t>
  </si>
  <si>
    <t>96</t>
  </si>
  <si>
    <t>997013501</t>
  </si>
  <si>
    <t>Odvoz suti a vybouraných hmot na skládku nebo meziskládku se složením, na vzdálenost do 1 km</t>
  </si>
  <si>
    <t>-428800095</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</si>
  <si>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</si>
  <si>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97</t>
  </si>
  <si>
    <t>997013509</t>
  </si>
  <si>
    <t>Odvoz suti a vybouraných hmot na skládku nebo meziskládku se složením, na vzdálenost Příplatek k ceně za každý další i započatý 1 km přes 1 km</t>
  </si>
  <si>
    <t>-1808918087</t>
  </si>
  <si>
    <t>46,068*20 'Přepočtené koeficientem množství</t>
  </si>
  <si>
    <t>98</t>
  </si>
  <si>
    <t>562792219</t>
  </si>
  <si>
    <t>998</t>
  </si>
  <si>
    <t>Přesun hmot</t>
  </si>
  <si>
    <t>99</t>
  </si>
  <si>
    <t>998017001</t>
  </si>
  <si>
    <t>Přesun hmot pro budovy občanské výstavby, bydlení, výrobu a služby s omezením mechanizace vodorovná dopravní vzdálenost do 100 m pro budovy s jakoukoliv nosnou konstrukcí výšky do 6 m</t>
  </si>
  <si>
    <t>-1195252384</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</si>
  <si>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</si>
  <si>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100</t>
  </si>
  <si>
    <t>1186499472</t>
  </si>
  <si>
    <t>19,0*2</t>
  </si>
  <si>
    <t>101</t>
  </si>
  <si>
    <t>1352941656</t>
  </si>
  <si>
    <t>891,78*0,0003 'Přepočtené koeficientem množství</t>
  </si>
  <si>
    <t>102</t>
  </si>
  <si>
    <t>711112001</t>
  </si>
  <si>
    <t>Provedení izolace proti zemní vlhkosti natěradly a tmely za studena na ploše svislé S nátěrem penetračním</t>
  </si>
  <si>
    <t>-118335750</t>
  </si>
  <si>
    <t>3,0*3,0</t>
  </si>
  <si>
    <t>"S3</t>
  </si>
  <si>
    <t>"S10"</t>
  </si>
  <si>
    <t>103</t>
  </si>
  <si>
    <t>-819351021</t>
  </si>
  <si>
    <t>263,366*0,00035 'Přepočtené koeficientem množství</t>
  </si>
  <si>
    <t>104</t>
  </si>
  <si>
    <t>12478713</t>
  </si>
  <si>
    <t>130,0*1,5</t>
  </si>
  <si>
    <t>105</t>
  </si>
  <si>
    <t xml:space="preserve">pásy s modifikovaným asfaltem tl. 4,0 mm  minerální jemnozrnný posyp</t>
  </si>
  <si>
    <t>-1448551120</t>
  </si>
  <si>
    <t>956,78*1,15 'Přepočtené koeficientem množství</t>
  </si>
  <si>
    <t>106</t>
  </si>
  <si>
    <t>6285226</t>
  </si>
  <si>
    <t xml:space="preserve">pásy s modifikovaným asfaltem tl. 4,0 mm břidličný  posyp</t>
  </si>
  <si>
    <t>-381376975</t>
  </si>
  <si>
    <t>349*1,15 'Přepočtené koeficientem množství</t>
  </si>
  <si>
    <t>107</t>
  </si>
  <si>
    <t>711142559</t>
  </si>
  <si>
    <t>Provedení izolace proti zemní vlhkosti pásy přitavením NAIP na ploše svislé S</t>
  </si>
  <si>
    <t>37012186</t>
  </si>
  <si>
    <t>108</t>
  </si>
  <si>
    <t>155841677</t>
  </si>
  <si>
    <t>243,326*1,2 'Přepočtené koeficientem množství</t>
  </si>
  <si>
    <t>109</t>
  </si>
  <si>
    <t>-1014910059</t>
  </si>
  <si>
    <t>110</t>
  </si>
  <si>
    <t>-449851643</t>
  </si>
  <si>
    <t>(6,57+2,3+1,75+5,96+1,75+3,1+1,5+0,5+2,55+6,18+2,52)</t>
  </si>
  <si>
    <t>2*11,5</t>
  </si>
  <si>
    <t>5,0</t>
  </si>
  <si>
    <t>111</t>
  </si>
  <si>
    <t>7114931-HS</t>
  </si>
  <si>
    <t>Izolace proti podpovrchové a tlakové vodě - ostatní na ploše svislé- hydroizolační stěrka vč. doplňků (pásky atd.)</t>
  </si>
  <si>
    <t>1121812592</t>
  </si>
  <si>
    <t>112</t>
  </si>
  <si>
    <t>-480953627</t>
  </si>
  <si>
    <t>713</t>
  </si>
  <si>
    <t>Izolace tepelné</t>
  </si>
  <si>
    <t>113</t>
  </si>
  <si>
    <t>713131141</t>
  </si>
  <si>
    <t>Montáž tepelné izolace stěn rohožemi, pásy, deskami, dílci, bloky (izolační materiál ve specifikaci) lepením celoplošně</t>
  </si>
  <si>
    <t>-1991746831</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</si>
  <si>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</si>
  <si>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17,0*2,3</t>
  </si>
  <si>
    <t>114</t>
  </si>
  <si>
    <t>283764160</t>
  </si>
  <si>
    <t>deska z polystyrénu XPS, hrana polodrážková a hladký povrch tl 40mm</t>
  </si>
  <si>
    <t>1799632026</t>
  </si>
  <si>
    <t>39,1*1,02 'Přepočtené koeficientem množství</t>
  </si>
  <si>
    <t>115</t>
  </si>
  <si>
    <t>998713101</t>
  </si>
  <si>
    <t>Přesun hmot pro izolace tepelné stanovený z hmotnosti přesunovaného materiálu vodorovná dopravní vzdálenost do 50 m v objektech výšky do 6 m</t>
  </si>
  <si>
    <t>-605895011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</si>
  <si>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</si>
  <si>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116</t>
  </si>
  <si>
    <t>Demontáž ostatních zařízení protidešťové žaluzie a parapetních plechů</t>
  </si>
  <si>
    <t>2123129270</t>
  </si>
  <si>
    <t>"vč. SO02- 103+104+popis TZ"</t>
  </si>
  <si>
    <t>"1"</t>
  </si>
  <si>
    <t>20,0</t>
  </si>
  <si>
    <t>763</t>
  </si>
  <si>
    <t>Konstrukce suché výstavby</t>
  </si>
  <si>
    <t>117</t>
  </si>
  <si>
    <t>76333111</t>
  </si>
  <si>
    <t xml:space="preserve">Podhled z cementovláknitých nebo cementových desek dvouvrstvá zavěšená spodní konstrukce z ocelových profilů CD, UD jednoduše opláštěná deskou tl. 12,5 mm TI tl. 100 mm 75 kg/m3 vč. povrchové úpravy </t>
  </si>
  <si>
    <t>-1490891734</t>
  </si>
  <si>
    <t>23,0*5,96</t>
  </si>
  <si>
    <t>5,7*4,79/2</t>
  </si>
  <si>
    <t>118</t>
  </si>
  <si>
    <t>998763301</t>
  </si>
  <si>
    <t>Přesun hmot pro konstrukce montované z desek sádrokartonových, sádrovláknitých, cementovláknitých nebo cementových stanovený z hmotnosti přesunovaného materiálu vodorovná dopravní vzdálenost do 50 m v objektech výšky do 6 m</t>
  </si>
  <si>
    <t>1888283880</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</si>
  <si>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</si>
  <si>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119</t>
  </si>
  <si>
    <t>767-č</t>
  </si>
  <si>
    <t xml:space="preserve">M+D Čistící rohož z houževnaté pryže vč. rámu a doplňků - viz popis </t>
  </si>
  <si>
    <t>777677318</t>
  </si>
  <si>
    <t>120</t>
  </si>
  <si>
    <t>767-TR</t>
  </si>
  <si>
    <t xml:space="preserve">M+D Trubka 356/16 dl. 1750mm, zavíčkovaná (dno), vana 515x515mm z plechu, těsnění, povrchová úprava žár, pozink - viz celý popis </t>
  </si>
  <si>
    <t>kg</t>
  </si>
  <si>
    <t>717599285</t>
  </si>
  <si>
    <t>265,0</t>
  </si>
  <si>
    <t>121</t>
  </si>
  <si>
    <t>767-TRP</t>
  </si>
  <si>
    <t xml:space="preserve">M+D Zadlažďovací poklop uzamykatelný - viz popis TZ </t>
  </si>
  <si>
    <t>879023697</t>
  </si>
  <si>
    <t>122</t>
  </si>
  <si>
    <t>998767101</t>
  </si>
  <si>
    <t>Přesun hmot pro zámečnické konstrukce stanovený z hmotnosti přesunovaného materiálu vodorovná dopravní vzdálenost do 50 m v objektech výšky do 6 m</t>
  </si>
  <si>
    <t>-1006270928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</si>
  <si>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</si>
  <si>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781</t>
  </si>
  <si>
    <t>Dokončovací práce - obklady</t>
  </si>
  <si>
    <t>123</t>
  </si>
  <si>
    <t>781495111</t>
  </si>
  <si>
    <t>Ostatní prvky ostatní práce penetrace podkladu</t>
  </si>
  <si>
    <t>1421181591</t>
  </si>
  <si>
    <t xml:space="preserve">Poznámka k souboru cen:_x000d_
1. Množství měrných jednotek u ceny -5185 se stanoví podle počtu řezaných obkladaček, nezávisle na jejich velikosti. 2. Položkou -5185 lze ocenit provádění více řezů na jednom kusu obkladu. </t>
  </si>
  <si>
    <t>124</t>
  </si>
  <si>
    <t>781495185</t>
  </si>
  <si>
    <t>Ostatní prvky řezání obkladaček rovné</t>
  </si>
  <si>
    <t>1515097899</t>
  </si>
  <si>
    <t>125</t>
  </si>
  <si>
    <t>781774119</t>
  </si>
  <si>
    <t>Montáž obkladů vnějších stěn z dlaždic keramických lepených flexibilním lepidlem režných nebo glazovaných hladkých přes 45 do 50 ks/m2</t>
  </si>
  <si>
    <t>1689459448</t>
  </si>
  <si>
    <t>126</t>
  </si>
  <si>
    <t>597614</t>
  </si>
  <si>
    <t>dlaždice keramické slinuté neglazované mrazuvzdorné</t>
  </si>
  <si>
    <t>-1166454561</t>
  </si>
  <si>
    <t>52,6*1,1 'Přepočtené koeficientem množství</t>
  </si>
  <si>
    <t>127</t>
  </si>
  <si>
    <t>781779194</t>
  </si>
  <si>
    <t>Montáž obkladů vnějších stěn z dlaždic keramických Příplatek k cenám za vyrovnání nerovného povrchu</t>
  </si>
  <si>
    <t>2016863787</t>
  </si>
  <si>
    <t>128</t>
  </si>
  <si>
    <t>998781101</t>
  </si>
  <si>
    <t>Přesun hmot pro obklady keramické stanovený z hmotnosti přesunovaného materiálu vodorovná dopravní vzdálenost do 50 m v objektech výšky do 6 m</t>
  </si>
  <si>
    <t>-313666304</t>
  </si>
  <si>
    <t>783</t>
  </si>
  <si>
    <t>Dokončovací práce - nátěry</t>
  </si>
  <si>
    <t>129</t>
  </si>
  <si>
    <t>783801201</t>
  </si>
  <si>
    <t>Příprava podkladu omítek před provedením nátěru obroušení</t>
  </si>
  <si>
    <t>854622713</t>
  </si>
  <si>
    <t>"vč. SO02-103+104+popis TZ "</t>
  </si>
  <si>
    <t>130</t>
  </si>
  <si>
    <t>783801403</t>
  </si>
  <si>
    <t>Příprava podkladu omítek před provedením nátěru oprášení</t>
  </si>
  <si>
    <t>113286360</t>
  </si>
  <si>
    <t>131</t>
  </si>
  <si>
    <t>783801503</t>
  </si>
  <si>
    <t>Příprava podkladu omítek před provedením nátěru omytí tlakovou vodou</t>
  </si>
  <si>
    <t>437743921</t>
  </si>
  <si>
    <t>132</t>
  </si>
  <si>
    <t>783823101</t>
  </si>
  <si>
    <t>Penetrační nátěr omítek hladkých betonových povrchů akrylátový</t>
  </si>
  <si>
    <t>-1562419047</t>
  </si>
  <si>
    <t>133</t>
  </si>
  <si>
    <t>783827405</t>
  </si>
  <si>
    <t>Krycí (ochranný ) nátěr omítek dvojnásobný hladkých betonových povrchů nebo povrchů z desek na bázi dřeva (dřevovláknitých apod.) silikonový</t>
  </si>
  <si>
    <t>258126375</t>
  </si>
  <si>
    <t>134</t>
  </si>
  <si>
    <t>783897619</t>
  </si>
  <si>
    <t>Krycí (ochranný ) nátěr omítek Příplatek k cenám za provádění barevného nátěru v odstínu náročném dvojnásobného</t>
  </si>
  <si>
    <t>994254621</t>
  </si>
  <si>
    <t xml:space="preserve">05 - SO 05 - ZASTŘEŠENÍ SEVERNÍ ČÁSTI VČETNĚ ODVODNĚNÍ </t>
  </si>
  <si>
    <t xml:space="preserve">05.1 - Soupis prací - Zastřešení severní části včetně odvodnění </t>
  </si>
  <si>
    <t xml:space="preserve">    741 - Elektroinstalace - silnoproud</t>
  </si>
  <si>
    <t xml:space="preserve">    764 - Konstrukce klempířské</t>
  </si>
  <si>
    <t xml:space="preserve">    O - Ostatní</t>
  </si>
  <si>
    <t>1088730534</t>
  </si>
  <si>
    <t>"vč. SO 05-106+D.1.2-01+popis TZ+statika"</t>
  </si>
  <si>
    <t>3,5*1,0*(0,5+0,6)*4</t>
  </si>
  <si>
    <t>-680626462</t>
  </si>
  <si>
    <t>672272991</t>
  </si>
  <si>
    <t>3,0*3,0*0,8*16</t>
  </si>
  <si>
    <t>2,64*2,64*(0,6+0,5)*16</t>
  </si>
  <si>
    <t>58833772</t>
  </si>
  <si>
    <t>-492233224</t>
  </si>
  <si>
    <t>3,29</t>
  </si>
  <si>
    <t>30,72</t>
  </si>
  <si>
    <t>6,18</t>
  </si>
  <si>
    <t>"zásyp unosnost"</t>
  </si>
  <si>
    <t>2,64*2,64*0,5*16</t>
  </si>
  <si>
    <t>1625542532</t>
  </si>
  <si>
    <t>95,947*10 'Přepočtené koeficientem množství</t>
  </si>
  <si>
    <t>-167798692</t>
  </si>
  <si>
    <t>-540822952</t>
  </si>
  <si>
    <t>95,947*1,9 'Přepočtené koeficientem množství</t>
  </si>
  <si>
    <t>-236626829</t>
  </si>
  <si>
    <t>237,865+15,4</t>
  </si>
  <si>
    <t>-3,29</t>
  </si>
  <si>
    <t>-30,72</t>
  </si>
  <si>
    <t>-6,18</t>
  </si>
  <si>
    <t>-2,64*2,64*0,5*16</t>
  </si>
  <si>
    <t>271572211</t>
  </si>
  <si>
    <t>Podsyp pod základové konstrukce se zhutněním a urovnáním povrchu ze štěrkopísku netříděného</t>
  </si>
  <si>
    <t>1800024655</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</si>
  <si>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</si>
  <si>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"fr.0-63"</t>
  </si>
  <si>
    <t>352671375</t>
  </si>
  <si>
    <t>3,29*0,5*0,5*4</t>
  </si>
  <si>
    <t>985155749</t>
  </si>
  <si>
    <t>2*3,29*0,5*4</t>
  </si>
  <si>
    <t>1444482299</t>
  </si>
  <si>
    <t>1467723647</t>
  </si>
  <si>
    <t>1,6*1,6*0,5*15</t>
  </si>
  <si>
    <t>1,85*1,6*1</t>
  </si>
  <si>
    <t>0,8*0,8*1,0*16</t>
  </si>
  <si>
    <t>937591429</t>
  </si>
  <si>
    <t>4*1,6*0,5*15</t>
  </si>
  <si>
    <t>2*(1,6+1,85)*0,5*1</t>
  </si>
  <si>
    <t>4*0,8*1,0*16</t>
  </si>
  <si>
    <t>-100331844</t>
  </si>
  <si>
    <t>1701466407</t>
  </si>
  <si>
    <t>1005,1*0,001</t>
  </si>
  <si>
    <t>915,6*0,001</t>
  </si>
  <si>
    <t>398,6*0,001</t>
  </si>
  <si>
    <t>631311133</t>
  </si>
  <si>
    <t>Mazanina z betonu prostého bez zvýšených nároků na prostředí tl. přes 120 do 240 mm tř. C 12/15</t>
  </si>
  <si>
    <t>1235542766</t>
  </si>
  <si>
    <t>1,6*1,6*0,13*16</t>
  </si>
  <si>
    <t>3,29*0,5*0,13*4</t>
  </si>
  <si>
    <t>946113119</t>
  </si>
  <si>
    <t>Montáž pojízdných věží trubkových nebo dílcových s maximálním zatížením podlahy do 200 kg/m2 o půdorysné ploše přes 5 m2, výšky přes 8,6 m do 9,6 m</t>
  </si>
  <si>
    <t>1404185673</t>
  </si>
  <si>
    <t xml:space="preserve">Poznámka k souboru cen:_x000d_
1. Montáž lešení vyšších, než je uvedeno v souboru cen, se oceňuje individuálně, stejně tak jako konstrukce s vyšším požadovaným zatížením. 2. Pojízdná lešení do tunelů a pojízdná lešení s bočním vysunutím se oceňují individuálně. </t>
  </si>
  <si>
    <t>946113219</t>
  </si>
  <si>
    <t>Montáž pojízdných věží trubkových nebo dílcových s maximálním zatížením podlahy do 200 kg/m2 Příplatek za první a každý další den použití pojízdného lešení k ceně -3119</t>
  </si>
  <si>
    <t>-1110942076</t>
  </si>
  <si>
    <t>5*30 'Přepočtené koeficientem množství</t>
  </si>
  <si>
    <t>946113819</t>
  </si>
  <si>
    <t>Demontáž pojízdných věží trubkových nebo dílcových s maximálním zatížením podlahy do 200 kg/m2 o půdorysné ploše přes 5 m2, výšky přes 8,6 m do 9,6 m</t>
  </si>
  <si>
    <t>1167967229</t>
  </si>
  <si>
    <t xml:space="preserve">Poznámka k souboru cen:_x000d_
1. Demontáž lešení vyšších, než je uvedeno v souboru cen, se oceňuje individuálně, stejně tak jako konstrukce s vyšším požadovaným zatížením. </t>
  </si>
  <si>
    <t>998017002</t>
  </si>
  <si>
    <t>Přesun hmot pro budovy občanské výstavby, bydlení, výrobu a služby s omezením mechanizace vodorovná dopravní vzdálenost do 100 m pro budovy s jakoukoliv nosnou konstrukcí výšky přes 6 do 12 m</t>
  </si>
  <si>
    <t>-1483992340</t>
  </si>
  <si>
    <t>741</t>
  </si>
  <si>
    <t>Elektroinstalace - silnoproud</t>
  </si>
  <si>
    <t xml:space="preserve">Elektroinstalace - viz samostatný rozpočet </t>
  </si>
  <si>
    <t>1228227317</t>
  </si>
  <si>
    <t>764</t>
  </si>
  <si>
    <t>Konstrukce klempířské</t>
  </si>
  <si>
    <t>76402-K/01</t>
  </si>
  <si>
    <t>M+D Oplechování střech rš. 150mm z AL plechu PU úpravou vč. doplňků - dle technických požadavků viz celý popis K/01</t>
  </si>
  <si>
    <t>1599480191</t>
  </si>
  <si>
    <t>76402-K/02</t>
  </si>
  <si>
    <t>M+D Oplechování střechy v podélném směru rš. 200mm z AL plechu PU úpravou vč. doplňků - dle technických požadavků viz celý popis K/02</t>
  </si>
  <si>
    <t>1844759093</t>
  </si>
  <si>
    <t>76402-K/03</t>
  </si>
  <si>
    <t>M+D Hranatý žlab 300x200-270mm z AL plechu PU úpravou vč. doplňků - dle technických požadavků viz celý popis K/03</t>
  </si>
  <si>
    <t>1939268614</t>
  </si>
  <si>
    <t>76402-K/04</t>
  </si>
  <si>
    <t>M+D Okapový svod vč. odskoků DN 200mm z AL plechu PU úpravou vč. doplňků - dle technických požadavků viz celý popis K/04</t>
  </si>
  <si>
    <t>1546664918</t>
  </si>
  <si>
    <t>2*11,0</t>
  </si>
  <si>
    <t>76402-K/05</t>
  </si>
  <si>
    <t>M+D Kapotáž žlabu rš. 1000mm z AL plechu PU úpravou vč. doplňků - dle technických požadavků viz celý popis K/05</t>
  </si>
  <si>
    <t>-1528759380</t>
  </si>
  <si>
    <t>998764102</t>
  </si>
  <si>
    <t>Přesun hmot pro konstrukce klempířské stanovený z hmotnosti přesunovaného materiálu vodorovná dopravní vzdálenost do 50 m v objektech výšky přes 6 do 12 m</t>
  </si>
  <si>
    <t>1989845027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</si>
  <si>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</si>
  <si>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767-OK</t>
  </si>
  <si>
    <t>Ocelová konstrukce zastřešení vč. kotvení a povrchové úpravy- dle technických požadavků viz celý popis TZ</t>
  </si>
  <si>
    <t>1876269971</t>
  </si>
  <si>
    <t>"vč. SO 05-102+výpis+popis TZ"</t>
  </si>
  <si>
    <t>58899,6</t>
  </si>
  <si>
    <t>767-OKk</t>
  </si>
  <si>
    <t xml:space="preserve">M+D Ocelové nosná konstrukce - kotvení vč. kotev </t>
  </si>
  <si>
    <t>-1470044669</t>
  </si>
  <si>
    <t>767-OKn</t>
  </si>
  <si>
    <t>M+D Ocelové nosná konstrukce - povrchová úprava vč. otryskání a nátěru o tl. 320 mikronů - dle technických požadavků viz celý popis TZ</t>
  </si>
  <si>
    <t>-2090126656</t>
  </si>
  <si>
    <t>767-OKZ</t>
  </si>
  <si>
    <t>Zastřešnení - čiré bezpečnostní sklo do zasklívacích profilů vč. kotvení a doplňků - dle technických požadavků viz celý popis TZ + detaily</t>
  </si>
  <si>
    <t>-351486834</t>
  </si>
  <si>
    <t>"vč. SO 05-103+popis TZ"</t>
  </si>
  <si>
    <t>24,0*37,805</t>
  </si>
  <si>
    <t>767-OK-Z01</t>
  </si>
  <si>
    <t>M+D Opláštění ocelových sloupů vč. kotvení, povrchové úpravy a doplňků - dle technických požadavků viz celý popis TZ + detail</t>
  </si>
  <si>
    <t>798853063</t>
  </si>
  <si>
    <t>"vč. SO 05-102+detail+popis TZ"</t>
  </si>
  <si>
    <t>43,0*10,0</t>
  </si>
  <si>
    <t>4,2*0,738</t>
  </si>
  <si>
    <t>282,24</t>
  </si>
  <si>
    <t>767-OKZ1</t>
  </si>
  <si>
    <t>Zastřešnení - Hliníkový rošt pro zasklení vč. kotvení a doplňků - dle technických požadavků viz celý popis TZ + detaily</t>
  </si>
  <si>
    <t>-2002339407</t>
  </si>
  <si>
    <t>"vč. SO 05-103+výpis+popis TZ"</t>
  </si>
  <si>
    <t>37,805*22</t>
  </si>
  <si>
    <t>24,0*10</t>
  </si>
  <si>
    <t>767-OKŽ3</t>
  </si>
  <si>
    <t>Zastřešení - Odlučovač střešních splavenin - dle technických požadavků viz celý popis TZ</t>
  </si>
  <si>
    <t>-1586256969</t>
  </si>
  <si>
    <t>"vč. SO 05-102+103+popis TZ"</t>
  </si>
  <si>
    <t>767-OKŽ4</t>
  </si>
  <si>
    <t>Zastřešení - Dopojení kanalizace do stávajících šachet DN 200 + výkopy + zásyp - dle technických požadavků viz celý popis TZ</t>
  </si>
  <si>
    <t>-2061337503</t>
  </si>
  <si>
    <t>767-ZS</t>
  </si>
  <si>
    <t xml:space="preserve">Záchytný systém - viz samostatný rozpočet </t>
  </si>
  <si>
    <t>-70740420</t>
  </si>
  <si>
    <t>998767102</t>
  </si>
  <si>
    <t>Přesun hmot pro zámečnické konstrukce stanovený z hmotnosti přesunovaného materiálu vodorovná dopravní vzdálenost do 50 m v objektech výšky přes 6 do 12 m</t>
  </si>
  <si>
    <t>151239951</t>
  </si>
  <si>
    <t>O1</t>
  </si>
  <si>
    <t>Statická zkouška 2x - podloží</t>
  </si>
  <si>
    <t>-439548818</t>
  </si>
  <si>
    <t>06 - SO 06 - INFO CENTRUM</t>
  </si>
  <si>
    <t>06.1 - SO 06.1 - Infocentrum</t>
  </si>
  <si>
    <t xml:space="preserve">    712 - Povlakové krytiny</t>
  </si>
  <si>
    <t xml:space="preserve">    721 - Zdravotechnika - vnitřní kanalizace</t>
  </si>
  <si>
    <t xml:space="preserve">    742 - Elektroinstalace - slaboproud</t>
  </si>
  <si>
    <t xml:space="preserve">    766 - Konstrukce truhlářské</t>
  </si>
  <si>
    <t xml:space="preserve">    771 - Podlahy z dlaždic</t>
  </si>
  <si>
    <t xml:space="preserve">    776 - Podlahy povlakové</t>
  </si>
  <si>
    <t xml:space="preserve">    777 - Podlahy lité</t>
  </si>
  <si>
    <t xml:space="preserve">    784 - Dokončovací práce - malby a tapety</t>
  </si>
  <si>
    <t>1869855574</t>
  </si>
  <si>
    <t>"vč. SO 06-102+popis TZ"</t>
  </si>
  <si>
    <t>(2,725+1,0+5,17+1,0+21,355+1,0+6,995)*2,0*1,2</t>
  </si>
  <si>
    <t>9,365*2,0*2,5</t>
  </si>
  <si>
    <t>-1440753334</t>
  </si>
  <si>
    <t>1352671092</t>
  </si>
  <si>
    <t>66,374</t>
  </si>
  <si>
    <t>2,899</t>
  </si>
  <si>
    <t>1488613866</t>
  </si>
  <si>
    <t>69,273*10 'Přepočtené koeficientem množství</t>
  </si>
  <si>
    <t>280969117</t>
  </si>
  <si>
    <t>1479705461</t>
  </si>
  <si>
    <t>69,273*1,9 'Přepočtené koeficientem množství</t>
  </si>
  <si>
    <t>-191657259</t>
  </si>
  <si>
    <t>141,013</t>
  </si>
  <si>
    <t>-69,273</t>
  </si>
  <si>
    <t>271922211</t>
  </si>
  <si>
    <t>Podsyp pod základové konstrukce se zhutněním a urovnáním povrchu z recyklátu betonového</t>
  </si>
  <si>
    <t>-2069652622</t>
  </si>
  <si>
    <t>220,0</t>
  </si>
  <si>
    <t>273322511</t>
  </si>
  <si>
    <t>Základy z betonu železového (bez výztuže) desky z betonu se zvýšenými nároky na prostředí tř. C 25/30</t>
  </si>
  <si>
    <t>1212288142</t>
  </si>
  <si>
    <t>21,355*6,955*0,2</t>
  </si>
  <si>
    <t>273351121</t>
  </si>
  <si>
    <t>Bednění základů desek zřízení</t>
  </si>
  <si>
    <t>-1215835630</t>
  </si>
  <si>
    <t>2*(21,355+6,955)*0,2</t>
  </si>
  <si>
    <t>273351122</t>
  </si>
  <si>
    <t>Bednění základů desek odstranění</t>
  </si>
  <si>
    <t>-1170605013</t>
  </si>
  <si>
    <t>273362021</t>
  </si>
  <si>
    <t>Výztuž základů desek ze svařovaných sítí z drátů typu KARI</t>
  </si>
  <si>
    <t>1527332455</t>
  </si>
  <si>
    <t>21,355*6,955*0,0065*2*1,3</t>
  </si>
  <si>
    <t>-1949248520</t>
  </si>
  <si>
    <t>(2,725+5,17)*0,6*1,6</t>
  </si>
  <si>
    <t>(2,725+5,17)*0,4*0,8</t>
  </si>
  <si>
    <t>7,02*0,6*1,2</t>
  </si>
  <si>
    <t>7,02*0,4*0,8</t>
  </si>
  <si>
    <t>6,72*0,6*1,2</t>
  </si>
  <si>
    <t>6,72*0,4*1,8</t>
  </si>
  <si>
    <t>(21,355-7,02-6,72+6,355)*0,6*1,2</t>
  </si>
  <si>
    <t>(21,355-7,02-6,72+6,355)*0,4*2,4</t>
  </si>
  <si>
    <t>6,355*0,6*1,2*2</t>
  </si>
  <si>
    <t>6,355*0,25*1,8</t>
  </si>
  <si>
    <t>6,355*0,25*2,4</t>
  </si>
  <si>
    <t>2048432808</t>
  </si>
  <si>
    <t>(2,725+5,17)*2*1,6</t>
  </si>
  <si>
    <t>(2,725+5,17)*2*0,8</t>
  </si>
  <si>
    <t>7,02*2*1,2</t>
  </si>
  <si>
    <t>7,02*2*0,8</t>
  </si>
  <si>
    <t>6,72*2*1,2</t>
  </si>
  <si>
    <t>6,72*2*1,8</t>
  </si>
  <si>
    <t>(21,355-7,02-6,72+6,355)*2*1,2</t>
  </si>
  <si>
    <t>(21,355-7,02-6,72+6,355)*2*2,4</t>
  </si>
  <si>
    <t>6,355*2*1,2*2</t>
  </si>
  <si>
    <t>6,355*2*1,8</t>
  </si>
  <si>
    <t>6,355*2*2,4</t>
  </si>
  <si>
    <t>-1956042217</t>
  </si>
  <si>
    <t>-290593078</t>
  </si>
  <si>
    <t>"vč. SO 06-D.1.2-02+popis TZ+statika"</t>
  </si>
  <si>
    <t>12101,7*0,001</t>
  </si>
  <si>
    <t>-6,232</t>
  </si>
  <si>
    <t>-368876859</t>
  </si>
  <si>
    <t>(1420,4+2332,3+1508,9+848,0)*0,001*1,02</t>
  </si>
  <si>
    <t>27437</t>
  </si>
  <si>
    <t xml:space="preserve">Příplatek za pohledový beton + pohledové bednění </t>
  </si>
  <si>
    <t>-311376025</t>
  </si>
  <si>
    <t>(21,355+6,955)*2,88</t>
  </si>
  <si>
    <t>995853831</t>
  </si>
  <si>
    <t>"vč. SO 06-103+popis TZ"</t>
  </si>
  <si>
    <t>153,246</t>
  </si>
  <si>
    <t>(26,5+19,13)*0,15</t>
  </si>
  <si>
    <t>173351336</t>
  </si>
  <si>
    <t>2*(5,27+21,515)*3,7</t>
  </si>
  <si>
    <t>-2,5*1,4</t>
  </si>
  <si>
    <t>-3,55*2,55</t>
  </si>
  <si>
    <t>-5,03*2,55</t>
  </si>
  <si>
    <t>-5,95*2,55</t>
  </si>
  <si>
    <t>-1,05*2,1*2</t>
  </si>
  <si>
    <t>283759350</t>
  </si>
  <si>
    <t>1076700003</t>
  </si>
  <si>
    <t>153,246*1,02 'Přepočtené koeficientem množství</t>
  </si>
  <si>
    <t>622251101</t>
  </si>
  <si>
    <t>Montáž kontaktního zateplení Příplatek k cenám za zápustnou montáž kotev s použitím tepelněizolačních zátek na vnější stěny z polystyrenu</t>
  </si>
  <si>
    <t>-1932429344</t>
  </si>
  <si>
    <t>622252001</t>
  </si>
  <si>
    <t>Montáž lišt kontaktního zateplení zakládacích soklových připevněných hmoždinkami</t>
  </si>
  <si>
    <t>129033510</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</si>
  <si>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</si>
  <si>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2*(5,27+21,515)</t>
  </si>
  <si>
    <t>59051645</t>
  </si>
  <si>
    <t>lišta soklová Al s okapničkou zakládací U 08cm 0,7/200cm</t>
  </si>
  <si>
    <t>-1925671241</t>
  </si>
  <si>
    <t>53,57*1,05 'Přepočtené koeficientem množství</t>
  </si>
  <si>
    <t>622252002</t>
  </si>
  <si>
    <t>Montáž lišt kontaktního zateplení ostatních stěnových, dilatačních apod. lepených do tmelu</t>
  </si>
  <si>
    <t>-2062949411</t>
  </si>
  <si>
    <t>"ost"</t>
  </si>
  <si>
    <t>2*1,4</t>
  </si>
  <si>
    <t>2*2,55*3</t>
  </si>
  <si>
    <t>2*2,1*2</t>
  </si>
  <si>
    <t>"nad"</t>
  </si>
  <si>
    <t>2,5+3,55+5,03+5,95+1,05+1,05</t>
  </si>
  <si>
    <t>"par"</t>
  </si>
  <si>
    <t>2,5</t>
  </si>
  <si>
    <t>"roh"</t>
  </si>
  <si>
    <t>3,7*2</t>
  </si>
  <si>
    <t>"zač"</t>
  </si>
  <si>
    <t>26,5+19,13+2,5</t>
  </si>
  <si>
    <t>590514700</t>
  </si>
  <si>
    <t>lišta rohová Al 22/22 mm perforovaná</t>
  </si>
  <si>
    <t>-377384379</t>
  </si>
  <si>
    <t>26,5*1,05 'Přepočtené koeficientem množství</t>
  </si>
  <si>
    <t>590514800</t>
  </si>
  <si>
    <t>profil rohový Al s tkaninou kontaktního zateplení</t>
  </si>
  <si>
    <t>-1366100747</t>
  </si>
  <si>
    <t>7,4*1,05 'Přepočtené koeficientem množství</t>
  </si>
  <si>
    <t>590515120</t>
  </si>
  <si>
    <t>profil parapetní se sklovláknitou armovací tkaninou PVC 2 m</t>
  </si>
  <si>
    <t>1276211409</t>
  </si>
  <si>
    <t>2,5*1,05 'Přepočtené koeficientem množství</t>
  </si>
  <si>
    <t>590515100</t>
  </si>
  <si>
    <t>profil okenní s nepřiznanou podomítkovou okapnicí PVC 2,0 m</t>
  </si>
  <si>
    <t>1056703165</t>
  </si>
  <si>
    <t>19,13*1,05 'Přepočtené koeficientem množství</t>
  </si>
  <si>
    <t>59051476</t>
  </si>
  <si>
    <t>profil okenní začišťovací se sklovláknitou armovací tkaninou 9 mm/2,4 m</t>
  </si>
  <si>
    <t>1285624931</t>
  </si>
  <si>
    <t>48,13*1,05 'Přepočtené koeficientem množství</t>
  </si>
  <si>
    <t>62251101</t>
  </si>
  <si>
    <t>Omítka tenkovrstvá vnějších ploch probarvená, včetně penetrace podkladu zrnitá, tloušťky 1,5 mm stěn</t>
  </si>
  <si>
    <t>988055256</t>
  </si>
  <si>
    <t>631311123</t>
  </si>
  <si>
    <t>Mazanina z betonu prostého bez zvýšených nároků na prostředí tl. přes 80 do 120 mm tř. C 12/15</t>
  </si>
  <si>
    <t>-558418876</t>
  </si>
  <si>
    <t>(2,725+5,17)*0,6*0,1</t>
  </si>
  <si>
    <t>7,02*0,6*0,1</t>
  </si>
  <si>
    <t>6,72*0,6*0,1</t>
  </si>
  <si>
    <t>(21,355-7,02-6,72+6,355)*0,6*0,1</t>
  </si>
  <si>
    <t>6,355*0,6*0,1*2</t>
  </si>
  <si>
    <t>941111131</t>
  </si>
  <si>
    <t>Montáž lešení řadového trubkového lehkého pracovního s podlahami s provozním zatížením tř. 3 do 200 kg/m2 šířky tř. W12 přes 1,2 do 1,5 m, výšky do 10 m</t>
  </si>
  <si>
    <t>-1413797887</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</si>
  <si>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</si>
  <si>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2*(5,3+1,5+21,515+1,5)*3,7</t>
  </si>
  <si>
    <t>941111231</t>
  </si>
  <si>
    <t>Montáž lešení řadového trubkového lehkého pracovního s podlahami s provozním zatížením tř. 3 do 200 kg/m2 Příplatek za první a každý další den použití lešení k ceně -1131</t>
  </si>
  <si>
    <t>667250947</t>
  </si>
  <si>
    <t>220,631*60 'Přepočtené koeficientem množství</t>
  </si>
  <si>
    <t>941111831</t>
  </si>
  <si>
    <t>Demontáž lešení řadového trubkového lehkého pracovního s podlahami s provozním zatížením tř. 3 do 200 kg/m2 šířky tř. W12 přes 1,2 do 1,5 m, výšky do 10 m</t>
  </si>
  <si>
    <t>396655736</t>
  </si>
  <si>
    <t xml:space="preserve">Poznámka k souboru cen:_x000d_
1. Demontáž lešení řadového trubkového lehkého výšky přes 25 m se oceňuje individuálně. </t>
  </si>
  <si>
    <t>949101111</t>
  </si>
  <si>
    <t>Lešení pomocné pracovní pro objekty pozemních staveb pro zatížení do 150 kg/m2, o výšce lešeňové podlahy do 1,9 m</t>
  </si>
  <si>
    <t>252444575</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</si>
  <si>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</si>
  <si>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28,3+19,5+5,6+7,1+6,8+11,5+2,5+2,8+5,8+0,95</t>
  </si>
  <si>
    <t>952901111</t>
  </si>
  <si>
    <t>Vyčištění budov nebo objektů před předáním do užívání budov bytové nebo občanské výstavby, světlé výšky podlaží do 4 m</t>
  </si>
  <si>
    <t>-232120315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</si>
  <si>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</si>
  <si>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21,515*5,27</t>
  </si>
  <si>
    <t>997-K</t>
  </si>
  <si>
    <t xml:space="preserve">Kontejner na odpad při montáži kontejnerů vč. odvozu a likvidace </t>
  </si>
  <si>
    <t>1603099988</t>
  </si>
  <si>
    <t>1492588472</t>
  </si>
  <si>
    <t>998-J</t>
  </si>
  <si>
    <t xml:space="preserve">Jeřáb pro složení z aut a uložení kontejnerů na základy </t>
  </si>
  <si>
    <t>-237653277</t>
  </si>
  <si>
    <t>1602904132</t>
  </si>
  <si>
    <t>"vč. SO 05-103+104+popis TZ"</t>
  </si>
  <si>
    <t>5,27*21,515</t>
  </si>
  <si>
    <t>2022586622</t>
  </si>
  <si>
    <t>113,384*0,0003 'Přepočtené koeficientem množství</t>
  </si>
  <si>
    <t>219488999</t>
  </si>
  <si>
    <t>2*(5,27+21,515)*0,5</t>
  </si>
  <si>
    <t>1568932653</t>
  </si>
  <si>
    <t>26,785*0,00035 'Přepočtené koeficientem množství</t>
  </si>
  <si>
    <t>-17550092</t>
  </si>
  <si>
    <t>5,27*21,515*2</t>
  </si>
  <si>
    <t>1471679887</t>
  </si>
  <si>
    <t>226,768*1,15 'Přepočtené koeficientem množství</t>
  </si>
  <si>
    <t>-211092258</t>
  </si>
  <si>
    <t>2*(5,27+21,515)*0,5*2</t>
  </si>
  <si>
    <t>1761669272</t>
  </si>
  <si>
    <t>53,57*1,2 'Přepočtené koeficientem množství</t>
  </si>
  <si>
    <t>Izolace proti vodě - ostatní na ploše vodorovné V těsnicí kaší flexibilní minerální vč. vytažení na stěnu a systémových doplňků</t>
  </si>
  <si>
    <t>-1614521777</t>
  </si>
  <si>
    <t>"s1"</t>
  </si>
  <si>
    <t>(2,5+2,8+5,8+0,95)*1,3</t>
  </si>
  <si>
    <t>-1661199020</t>
  </si>
  <si>
    <t>712</t>
  </si>
  <si>
    <t>Povlakové krytiny</t>
  </si>
  <si>
    <t>712-S</t>
  </si>
  <si>
    <t>M+D mPVC folie vč. kotvení, kotev, vytažení na atiku a systémových doplňků (lišt atd.) - viz popis S5</t>
  </si>
  <si>
    <t>-1614641989</t>
  </si>
  <si>
    <t>"vč. SO 06-106+107+popis TZ"</t>
  </si>
  <si>
    <t>21,465*5,27*1,3</t>
  </si>
  <si>
    <t>712-SV</t>
  </si>
  <si>
    <t>M+D Separační sklovláknitý vlies . viz popis S5</t>
  </si>
  <si>
    <t>1812491711</t>
  </si>
  <si>
    <t>998712101</t>
  </si>
  <si>
    <t>Přesun hmot pro povlakové krytiny stanovený z hmotnosti přesunovaného materiálu vodorovná dopravní vzdálenost do 50 m v objektech výšky do 6 m</t>
  </si>
  <si>
    <t>1751203232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</si>
  <si>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</si>
  <si>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713141131</t>
  </si>
  <si>
    <t>Montáž tepelné izolace střech plochých rohožemi, pásy, deskami, dílci, bloky (izolační materiál ve specifikaci) přilepenými za studena zplna, jednovrstvá</t>
  </si>
  <si>
    <t>-1896389612</t>
  </si>
  <si>
    <t xml:space="preserve">Poznámka k souboru cen:_x000d_
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t>
  </si>
  <si>
    <t>21,465*5,27*2</t>
  </si>
  <si>
    <t>28376141</t>
  </si>
  <si>
    <t>klín izolační z pěnového polystyrenu EPS 100 spádový</t>
  </si>
  <si>
    <t>-815896973</t>
  </si>
  <si>
    <t>21,465*5,27*0,15</t>
  </si>
  <si>
    <t>21,465*5,27*0,12/2</t>
  </si>
  <si>
    <t>23,755*1,02 'Přepočtené koeficientem množství</t>
  </si>
  <si>
    <t>-805589628</t>
  </si>
  <si>
    <t>721</t>
  </si>
  <si>
    <t>Zdravotechnika - vnitřní kanalizace</t>
  </si>
  <si>
    <t xml:space="preserve">Zdravotechnika - viz samostatný rozpočet </t>
  </si>
  <si>
    <t>1985764755</t>
  </si>
  <si>
    <t xml:space="preserve">Elektroinstalace silnoproud - viz samostatný rozpočet </t>
  </si>
  <si>
    <t>1613321385</t>
  </si>
  <si>
    <t>742</t>
  </si>
  <si>
    <t>Elektroinstalace - slaboproud</t>
  </si>
  <si>
    <t xml:space="preserve">Elektroinstalace - slaboproud - viz samostatný rozpočet </t>
  </si>
  <si>
    <t>112550516</t>
  </si>
  <si>
    <t xml:space="preserve">Vzduchotechnika - viz samostatný rozpočet </t>
  </si>
  <si>
    <t>296450625</t>
  </si>
  <si>
    <t>763111314</t>
  </si>
  <si>
    <t>Příčka ze sádrokartonových desek s nosnou konstrukcí z jednoduchých ocelových profilů UW, CW jednoduše opláštěná deskou standardní A tl. 12,5 mm, příčka tl. 100 mm, profil 75 TI tl. 60 mm, EI 30, Rw 47 dB</t>
  </si>
  <si>
    <t>-1353831812</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</si>
  <si>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</si>
  <si>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"SO06.1-vč.103+104+popis TZ"</t>
  </si>
  <si>
    <t>2,195*3,0*2</t>
  </si>
  <si>
    <t>-0,8*1,97</t>
  </si>
  <si>
    <t>763111333</t>
  </si>
  <si>
    <t>Příčka ze sádrokartonových desek s nosnou konstrukcí z jednoduchých ocelových profilů UW, CW jednoduše opláštěná deskou impregnovanou H2 tl. 12,5 mm, příčka tl. 100 mm, profil 75 TI tl. 60 mm, EI 30, Rw 45 dB</t>
  </si>
  <si>
    <t>1016002371</t>
  </si>
  <si>
    <t>(2,65+2,195+1,045+1,08+1,05)*3,0</t>
  </si>
  <si>
    <t>-0,7*1,97*3</t>
  </si>
  <si>
    <t>-0,8*2,0</t>
  </si>
  <si>
    <t>763111717</t>
  </si>
  <si>
    <t>Příčka ze sádrokartonových desek ostatní konstrukce a práce na příčkách ze sádrokartonových desek základní penetrační nátěr</t>
  </si>
  <si>
    <t>1331149398</t>
  </si>
  <si>
    <t>(11,594+18,323)*2</t>
  </si>
  <si>
    <t>763111718</t>
  </si>
  <si>
    <t>Příčka ze sádrokartonových desek ostatní konstrukce a práce na příčkách ze sádrokartonových desek úprava styku příčky a podhledu separační páskou se silikonem</t>
  </si>
  <si>
    <t>-563137458</t>
  </si>
  <si>
    <t>(2,65+2,195+1,045+1,08+1,05)*2</t>
  </si>
  <si>
    <t>2,195*2*2</t>
  </si>
  <si>
    <t>763111722</t>
  </si>
  <si>
    <t>Příčka ze sádrokartonových desek ostatní konstrukce a práce na příčkách ze sádrokartonových desek ochrana rohů úhelníky pozinkované</t>
  </si>
  <si>
    <t>1399250684</t>
  </si>
  <si>
    <t>763121714</t>
  </si>
  <si>
    <t>Stěna předsazená ze sádrokartonových desek ostatní konstrukce a práce na předsazených stěnách ze sádrokartonových desek základní penetrační nátěr</t>
  </si>
  <si>
    <t>-1331844758</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</si>
  <si>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</si>
  <si>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763121715</t>
  </si>
  <si>
    <t>Stěna předsazená ze sádrokartonových desek ostatní konstrukce a práce na předsazených stěnách ze sádrokartonových desek úprava styku stěny a podhledu separační páskou se silikonem</t>
  </si>
  <si>
    <t>-762013561</t>
  </si>
  <si>
    <t>763121751</t>
  </si>
  <si>
    <t>Stěna předsazená ze sádrokartonových desek Příplatek k cenám za plochu do 6 m2 jednotlivě</t>
  </si>
  <si>
    <t>252719510</t>
  </si>
  <si>
    <t>763122425</t>
  </si>
  <si>
    <t>Stěna šachtová ze sádrokartonových desek s nosnou konstrukcí z ocelových profilů CW, UW dvojitě opláštěná deskami protipožárními impregnovanými H2DF tl. 2 x 12,5 mm, bez TI, EI 30, stěna tl. 125 mm, profil 100</t>
  </si>
  <si>
    <t>-1974350302</t>
  </si>
  <si>
    <t xml:space="preserve">Poznámka k souboru cen:_x000d_
1. V cenách jsou započteny i náklady na tmelení a výztužnou pásku. 2. V cenách nejsou započteny náklady na základní penetrační nátěr; tyto se oceňují cenou 763 12-1714. 3. Ceny -2611 a -2612 Montáž nosné konstrukce je stanoveny pro m2 plochy šachtové stěny. 4. V cenách -2611 a -2612 nejsou započteny náklady na profily; tyto se oceňují ve specifikaci. Doporučené množství na 1 m2 stěny je: a) 1,9 m profilu CW a 0,8 m profilu UW u ceny -2611, b) 3,8 m profilu CW a 0,8 m profilu UW u ceny -2612. 5. V cenách -2621 až -2624 Montáž desek nejsou započteny náklady na desky; tato dodávka se oceňuje ve specifikaci. 6. Ostatní konstrukce a práce a příplatky u šachtových stěn se oceňují cenami 763 12-17 pro předsazené stěny ze sádrokartonových desek nebo 763 11-17.. pro příčky ze sádrokartonových desek. </t>
  </si>
  <si>
    <t>1,045*3,0</t>
  </si>
  <si>
    <t>1,0*3,0</t>
  </si>
  <si>
    <t>763164511</t>
  </si>
  <si>
    <t>Obklad ze sádrokartonových desek konstrukcí kovových včetně ochranných úhelníků ve tvaru L rozvinuté šíře do 0,4 m, opláštěný deskou standardní A, tl. 12,5 mm</t>
  </si>
  <si>
    <t>5976938</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</si>
  <si>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</si>
  <si>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2*3,0*2</t>
  </si>
  <si>
    <t>763164631</t>
  </si>
  <si>
    <t>Obklad ze sádrokartonových desek konstrukcí kovových včetně ochranných úhelníků ve tvaru U rozvinuté šíře přes 0,6 do 1,2 m, opláštěný deskou standardní A, tl. 12,5 mm</t>
  </si>
  <si>
    <t>-1467050662</t>
  </si>
  <si>
    <t>2*3,0</t>
  </si>
  <si>
    <t>763164731</t>
  </si>
  <si>
    <t>Obklad ze sádrokartonových desek konstrukcí kovových včetně ochranných úhelníků uzavřeného tvaru rozvinuté šíře přes 0,8 do 1,6 m, opláštěný deskou standardní A, tl. 12,5 mm</t>
  </si>
  <si>
    <t>-1215479775</t>
  </si>
  <si>
    <t>763181321</t>
  </si>
  <si>
    <t>Výplně otvorů konstrukcí ze sádrokartonových desek montáž zárubně kovové s příslušenstvím pro příčky výšky přes 2,75 do 4,75 m nebo zátěže dveřního křídla přes 25 kg, s profilem UW jednokřídlové</t>
  </si>
  <si>
    <t>932598237</t>
  </si>
  <si>
    <t xml:space="preserve">Poznámka k souboru cen:_x000d_
1. V cenách montáže zárubní -1311 až -1322 nejsou započteny náklady na dodávku zárubní, profilů a patek zárubní; tato dodávka se oceňuje ve specifikaci. Množství profilů se určí: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2. Montáž zárubní dřevěných a obložkových lze oceňovat cenami katalogu 800-766 Konstrukce truhlářské. 3. V cenách -2313 a -2314 ostění oken jsou započteny i náklady na ochranné úhelníky. 4. V ceně -2411 opláštění střešního okna jsou započteny i náklady na UA profily. 5. Pro volbu ceny montáže stavebního pouzdra -3111 až -3222 je rozhodující čistá průchozí šířka dveřního otvoru resp. dveřních otvorů. 6. V cenách -3111 až -3222 jsou započteny i náklady na sestavení stavebního pouzdra. 7. V cenách -3111 až -3222 nejsou započteny náklady na opláštění stavebního pouzdra sádrokartonovými deskami a jejich povrchové úpravy. Tyto práce se oceňují příslušnými položkami souboru cen 763 11-1 Příčka ze sádrokartonových desek. </t>
  </si>
  <si>
    <t>DOD-ZL</t>
  </si>
  <si>
    <t>Profily UA a UW pro osazení zárubní (pro 1 zárubeň)</t>
  </si>
  <si>
    <t>711237756</t>
  </si>
  <si>
    <t>-613975262</t>
  </si>
  <si>
    <t>767-K01</t>
  </si>
  <si>
    <t>M+D Parapetní plech rš.200mm hliníkový plech s povrchovou úpravou - viz celý popis K/01</t>
  </si>
  <si>
    <t>-1479284372</t>
  </si>
  <si>
    <t>767-K02</t>
  </si>
  <si>
    <t>M+D Oplechování atiky rš.300mm hliníkový plech s povrchovou úpravou - viz celý popis K/02</t>
  </si>
  <si>
    <t>2030219424</t>
  </si>
  <si>
    <t>767-K03</t>
  </si>
  <si>
    <t>M+D Plastová průchodka - viz celý popis K/03</t>
  </si>
  <si>
    <t>-272280752</t>
  </si>
  <si>
    <t>767-K04</t>
  </si>
  <si>
    <t>M+D Systémová venkovní uzavíratelná mřížka - viz celý popis K/04</t>
  </si>
  <si>
    <t>1743828716</t>
  </si>
  <si>
    <t>767-K05</t>
  </si>
  <si>
    <t>M+D Systémové opracování prostupů - viz celý popis K/05</t>
  </si>
  <si>
    <t>780995702</t>
  </si>
  <si>
    <t>767-K06</t>
  </si>
  <si>
    <t>M+D Systémový bezpečnostní přepad - viz celý popis K/06</t>
  </si>
  <si>
    <t>-1149825946</t>
  </si>
  <si>
    <t>998764101</t>
  </si>
  <si>
    <t>Přesun hmot pro konstrukce klempířské stanovený z hmotnosti přesunovaného materiálu vodorovná dopravní vzdálenost do 50 m v objektech výšky do 6 m</t>
  </si>
  <si>
    <t>-1312566526</t>
  </si>
  <si>
    <t>766</t>
  </si>
  <si>
    <t>Konstrukce truhlářské</t>
  </si>
  <si>
    <t>766-T01</t>
  </si>
  <si>
    <t>M+D Dveře vnitřní 800x1970mm vč. zárubně, kování a doplňků - dle technických požadavků - viz celý popis T/01</t>
  </si>
  <si>
    <t>-1950943660</t>
  </si>
  <si>
    <t>766-T02</t>
  </si>
  <si>
    <t>M+D Dveře vnitřní 800x1970mm vč. zárubně, kování a doplňků - dle technických požadavků - viz celý popis T/02</t>
  </si>
  <si>
    <t>52186635</t>
  </si>
  <si>
    <t>766-T03</t>
  </si>
  <si>
    <t>M+D Dveře vnitřní 700x1970mm vč. zárubně, kování a doplňků - dle technických požadavků - viz celý popis T/03</t>
  </si>
  <si>
    <t>-272182868</t>
  </si>
  <si>
    <t>998766101</t>
  </si>
  <si>
    <t>Přesun hmot pro konstrukce truhlářské stanovený z hmotnosti přesunovaného materiálu vodorovná dopravní vzdálenost do 50 m v objektech výšky do 6 m</t>
  </si>
  <si>
    <t>-1603494033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</si>
  <si>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</si>
  <si>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767-F07</t>
  </si>
  <si>
    <t>M+D Otevíravý střešní světlík elektricky ovládaný 700x700mm vč. lemování, TI xps tl.100mm a doplňků - dle technických požadavků - viz celý popis F/07</t>
  </si>
  <si>
    <t>-1804792546</t>
  </si>
  <si>
    <t>767-F05</t>
  </si>
  <si>
    <t>M+D Vstupní dveře z hliníkových profilů do otv. 1050x2100mm vč. kování, zárubně a doplňků - dle technických požadavků - viz celý popis F/05</t>
  </si>
  <si>
    <t>-1755523086</t>
  </si>
  <si>
    <t>767-F06</t>
  </si>
  <si>
    <t>M+D Vstupní dveře z hliníkových profilů do otv. 1050x2100mm vč. kování, zárubně a doplňků - dle technických požadavků - viz celý popis F/06</t>
  </si>
  <si>
    <t>-1975591898</t>
  </si>
  <si>
    <t>767-KON1</t>
  </si>
  <si>
    <t>M+D Kontejnerová sestava z typových kontejnerů - viz popis TZ a schéma</t>
  </si>
  <si>
    <t>2138453765</t>
  </si>
  <si>
    <t>767-KON2</t>
  </si>
  <si>
    <t>269545317</t>
  </si>
  <si>
    <t>767-PS</t>
  </si>
  <si>
    <t>M+D Prosklené stěny vč. polepů, žaluzií a doplňků - dle technických požadavků - viz celý popis F/02 až F/04</t>
  </si>
  <si>
    <t>-1209932742</t>
  </si>
  <si>
    <t>"F02"</t>
  </si>
  <si>
    <t>2,81*2,55</t>
  </si>
  <si>
    <t>1,17*2,55</t>
  </si>
  <si>
    <t>"F03"</t>
  </si>
  <si>
    <t>2,015*2,55*2</t>
  </si>
  <si>
    <t>"F04"</t>
  </si>
  <si>
    <t>3,3*2,55</t>
  </si>
  <si>
    <t>767-PSA</t>
  </si>
  <si>
    <t>M+D Prosklené stěny - automatické posuvné dveře - dle technických požadavků - viz celý popis F/02</t>
  </si>
  <si>
    <t>-1749043576</t>
  </si>
  <si>
    <t>1,46*2,55</t>
  </si>
  <si>
    <t>767-PSO</t>
  </si>
  <si>
    <t>M+D Prosklené okna vč. parapetů a doplňků - dle technických požadavků - viz celý popis F/01</t>
  </si>
  <si>
    <t>1231104886</t>
  </si>
  <si>
    <t>"F01"</t>
  </si>
  <si>
    <t>2,5*1,45</t>
  </si>
  <si>
    <t>767-PSŽ</t>
  </si>
  <si>
    <t>M+D Prosklené stěny - screenové žaluzie vč. doplňků - dle technických požadavků - viz celý popis F/02 až F/04</t>
  </si>
  <si>
    <t>1435814411</t>
  </si>
  <si>
    <t>767-TA</t>
  </si>
  <si>
    <t>M+D Opláštění z Tahokov vč. kotvení a povrchové úpravy - viz popis TZ</t>
  </si>
  <si>
    <t>127767758</t>
  </si>
  <si>
    <t>"vč. SO 06-108+popis TZ"</t>
  </si>
  <si>
    <t>195,0</t>
  </si>
  <si>
    <t>767-TAP</t>
  </si>
  <si>
    <t>M+D Lemování tahokovu v místě madla u schodiště hliníkovým profilem vč. kotvení a povrchové úpravy - viz popis TZ</t>
  </si>
  <si>
    <t>981918436</t>
  </si>
  <si>
    <t>767-TAR</t>
  </si>
  <si>
    <t>M+D Opláštění - rošt vč. kotvení a povrchové úpravy - viz popis TZ</t>
  </si>
  <si>
    <t>180925871</t>
  </si>
  <si>
    <t>956,5</t>
  </si>
  <si>
    <t>767-Z01</t>
  </si>
  <si>
    <t>M+D Nápis "OSTRAVA INFO" vč. kotvení, povrchové úpravy a doplňků - viz celý popis Z/01</t>
  </si>
  <si>
    <t>1663142956</t>
  </si>
  <si>
    <t>"vč. SO 05-108+výpis + popis TZ"</t>
  </si>
  <si>
    <t>300,0*2</t>
  </si>
  <si>
    <t>767-Z02</t>
  </si>
  <si>
    <t>M+D Lemování vstupu na veřejné WC, do skladu hliníkový plech vč. kotvení, povrchové úpravy a doplňků - viz celý popis Z/02</t>
  </si>
  <si>
    <t>121783020</t>
  </si>
  <si>
    <t>2*5,3</t>
  </si>
  <si>
    <t>767-Z03</t>
  </si>
  <si>
    <t>M+D Mříž dveří 950x2000mm vč. kotvení, povrchové úpravy a doplňků - viz celý popis Z/03</t>
  </si>
  <si>
    <t>954527727</t>
  </si>
  <si>
    <t>"vč. SO 05-103+výpis + popis TZ"</t>
  </si>
  <si>
    <t>767-Z04</t>
  </si>
  <si>
    <t>M+D Dvířka 1325x700mm vč. kotvení, povrchové úpravy a doplňků - viz celý popis Z/04</t>
  </si>
  <si>
    <t>-674405869</t>
  </si>
  <si>
    <t>767-Z05</t>
  </si>
  <si>
    <t>M+D Lemování vstupu do infocentra hliníkový plech vč. kotvení, povrchové úpravy a doplňků - viz celý popis Z/05</t>
  </si>
  <si>
    <t>-895615355</t>
  </si>
  <si>
    <t>767-Z06</t>
  </si>
  <si>
    <t>M+D Podlahový ocelový plech slzičkový vč. kotvení, povrchové úpravy a doplňků - viz celý popis Z/06</t>
  </si>
  <si>
    <t>343903014</t>
  </si>
  <si>
    <t>767-Z07</t>
  </si>
  <si>
    <t>M+D Ocelový rám pro klimatizační jednotku vč. kotvení, povrchové úpravy a doplňků - viz celý popis Z/07</t>
  </si>
  <si>
    <t>1996534299</t>
  </si>
  <si>
    <t>1555072970</t>
  </si>
  <si>
    <t>771</t>
  </si>
  <si>
    <t>Podlahy z dlaždic</t>
  </si>
  <si>
    <t>771574131</t>
  </si>
  <si>
    <t>Montáž podlah z dlaždic keramických lepených flexibilním lepidlem režných nebo glazovaných protiskluzných nebo reliefovaných do 50 ks/ m2</t>
  </si>
  <si>
    <t>1291109313</t>
  </si>
  <si>
    <t>2,5+2,8+5,8+0,95</t>
  </si>
  <si>
    <t>59761433</t>
  </si>
  <si>
    <t>dlaždice keramické slinuté neglazované mrazuvzdorné pro extrémní mechanické namáhání světlé přes 9 do 12 ks/m2</t>
  </si>
  <si>
    <t>-1809509453</t>
  </si>
  <si>
    <t>12,05*1,1 'Přepočtené koeficientem množství</t>
  </si>
  <si>
    <t>771579191</t>
  </si>
  <si>
    <t>Montáž podlah z dlaždic keramických Příplatek k cenám za plochu do 5 m2 jednotlivě</t>
  </si>
  <si>
    <t>893681761</t>
  </si>
  <si>
    <t>771591111</t>
  </si>
  <si>
    <t>Podlahy - ostatní práce penetrace podkladu</t>
  </si>
  <si>
    <t>1861405577</t>
  </si>
  <si>
    <t xml:space="preserve">Poznámka k souboru cen:_x000d_
1. Množství měrných jednotek u ceny -1185 se stanoví podle počtu řezaných dlaždic, nezávisle na jejich velikosti. 2. Položkou -1185 lze ocenit provádění více řezů na jednom kusu dlažby. </t>
  </si>
  <si>
    <t>771591115</t>
  </si>
  <si>
    <t>Podlahy - ostatní práce spárování silikonem</t>
  </si>
  <si>
    <t>-1333145780</t>
  </si>
  <si>
    <t>771591185</t>
  </si>
  <si>
    <t>Podlahy - ostatní práce řezání dlaždic keramických rovné</t>
  </si>
  <si>
    <t>1517870014</t>
  </si>
  <si>
    <t>7715912-R</t>
  </si>
  <si>
    <t xml:space="preserve">Izolace, separace, ve spojení s dlažbou rohož lepená roznášecí a separační - PE folie s rybinovitě tvarovanými výlisky přenášející napětí lepená vč. dodávky </t>
  </si>
  <si>
    <t>-49133526</t>
  </si>
  <si>
    <t>15,665+30,0</t>
  </si>
  <si>
    <t>998771101</t>
  </si>
  <si>
    <t>Přesun hmot pro podlahy z dlaždic stanovený z hmotnosti přesunovaného materiálu vodorovná dopravní vzdálenost do 50 m v objektech výšky do 6 m</t>
  </si>
  <si>
    <t>-567938052</t>
  </si>
  <si>
    <t>776</t>
  </si>
  <si>
    <t>Podlahy povlakové</t>
  </si>
  <si>
    <t>776111311</t>
  </si>
  <si>
    <t>Příprava podkladu vysátí podlah</t>
  </si>
  <si>
    <t>92147491</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</si>
  <si>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</si>
  <si>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19,5+5,6+7,1+6,8+11,5</t>
  </si>
  <si>
    <t>776121311</t>
  </si>
  <si>
    <t>Příprava podkladu penetrace vodou ředitelná na savý podklad (válečkováním) ředěná v poměru 1:1 podlah</t>
  </si>
  <si>
    <t>-1465765036</t>
  </si>
  <si>
    <t>776231111</t>
  </si>
  <si>
    <t>Montáž podlahovin z vinylu lepením lamel nebo čtverců standardním lepidlem</t>
  </si>
  <si>
    <t>-1466318038</t>
  </si>
  <si>
    <t>284110</t>
  </si>
  <si>
    <t>dílce vinylové tl2,0 mm - viz popis S2</t>
  </si>
  <si>
    <t>706078995</t>
  </si>
  <si>
    <t>50,5*1,1 'Přepočtené koeficientem množství</t>
  </si>
  <si>
    <t>776991121</t>
  </si>
  <si>
    <t>Ostatní práce údržba nových podlahovin po pokládce čištění základní</t>
  </si>
  <si>
    <t>147212844</t>
  </si>
  <si>
    <t xml:space="preserve">Poznámka k souboru cen:_x000d_
1. V ceně 776 99-1121 jsou započteny náklady na vysátí podlahy a setření vlhkým mopem. 2. V ceně 776 99-1141 jsou započteny i náklady na dodání pasty. </t>
  </si>
  <si>
    <t>776991141</t>
  </si>
  <si>
    <t>Ostatní práce údržba nových podlahovin po pokládce pastování a leštění ručně</t>
  </si>
  <si>
    <t>-1141238151</t>
  </si>
  <si>
    <t>998776101</t>
  </si>
  <si>
    <t>Přesun hmot pro podlahy povlakové stanovený z hmotnosti přesunovaného materiálu vodorovná dopravní vzdálenost do 50 m v objektech výšky do 6 m</t>
  </si>
  <si>
    <t>-1387787778</t>
  </si>
  <si>
    <t>777</t>
  </si>
  <si>
    <t>Podlahy lité</t>
  </si>
  <si>
    <t>777-s3</t>
  </si>
  <si>
    <t>M+D KREATIVNÍ CEMENTOVÁ STĚRKA, vč. všech vrstev a soklíku - viz popis S3</t>
  </si>
  <si>
    <t>1661289727</t>
  </si>
  <si>
    <t>781474115</t>
  </si>
  <si>
    <t>Montáž obkladů vnitřních stěn z dlaždic keramických lepených flexibilním lepidlem režných nebo glazovaných hladkých přes 22 do 25 ks/m2</t>
  </si>
  <si>
    <t>-2079283963</t>
  </si>
  <si>
    <t>2*(2,65+2,195)*2,0</t>
  </si>
  <si>
    <t>2*(1,05+2,65)*2,0</t>
  </si>
  <si>
    <t>2*(1,045+1,5)*2,0</t>
  </si>
  <si>
    <t>2*(1,045+0,9)*2,0</t>
  </si>
  <si>
    <t>2*(0,98+1,05)*2,0</t>
  </si>
  <si>
    <t>-4*0,7*1,97</t>
  </si>
  <si>
    <t>-0,9*1,97</t>
  </si>
  <si>
    <t>5976103-O</t>
  </si>
  <si>
    <t>obkládačky keramické koupelnové přes 22 do 25 ks/m2</t>
  </si>
  <si>
    <t>999974655</t>
  </si>
  <si>
    <t>51,395*1,1 'Přepočtené koeficientem množství</t>
  </si>
  <si>
    <t>781479191</t>
  </si>
  <si>
    <t>Montáž obkladů vnitřních stěn z dlaždic keramických Příplatek k cenám za plochu do 10 m2 jednotlivě</t>
  </si>
  <si>
    <t>-904251833</t>
  </si>
  <si>
    <t>781494511</t>
  </si>
  <si>
    <t>Ostatní prvky plastové profily ukončovací a dilatační lepené flexibilním lepidlem ukončovací</t>
  </si>
  <si>
    <t>-502134343</t>
  </si>
  <si>
    <t>2*(2,65+2,195)</t>
  </si>
  <si>
    <t>2*(1,05+2,65)</t>
  </si>
  <si>
    <t>2*(1,045+1,5)</t>
  </si>
  <si>
    <t>2*(1,045+0,9)</t>
  </si>
  <si>
    <t>2*(0,98+1,05)</t>
  </si>
  <si>
    <t>92576212</t>
  </si>
  <si>
    <t>781495115</t>
  </si>
  <si>
    <t>Ostatní prvky ostatní práce spárování silikonem</t>
  </si>
  <si>
    <t>-491488261</t>
  </si>
  <si>
    <t>-73203535</t>
  </si>
  <si>
    <t>-140397816</t>
  </si>
  <si>
    <t>783301311</t>
  </si>
  <si>
    <t>Příprava podkladu zámečnických konstrukcí před provedením nátěru odmaštění odmašťovačem vodou ředitelným</t>
  </si>
  <si>
    <t>-988429698</t>
  </si>
  <si>
    <t>783344101</t>
  </si>
  <si>
    <t>Základní nátěr zámečnických konstrukcí jednonásobný polyuretanový</t>
  </si>
  <si>
    <t>853959426</t>
  </si>
  <si>
    <t>783347101</t>
  </si>
  <si>
    <t>Krycí nátěr (email) zámečnických konstrukcí jednonásobný polyuretanový</t>
  </si>
  <si>
    <t>-215548093</t>
  </si>
  <si>
    <t>1882790253</t>
  </si>
  <si>
    <t>70,0</t>
  </si>
  <si>
    <t>135</t>
  </si>
  <si>
    <t>1354733252</t>
  </si>
  <si>
    <t>136</t>
  </si>
  <si>
    <t>-1089900876</t>
  </si>
  <si>
    <t>137</t>
  </si>
  <si>
    <t>-332314282</t>
  </si>
  <si>
    <t>138</t>
  </si>
  <si>
    <t>1250911141</t>
  </si>
  <si>
    <t>139</t>
  </si>
  <si>
    <t>-2040268345</t>
  </si>
  <si>
    <t>"barva antracit"</t>
  </si>
  <si>
    <t>784</t>
  </si>
  <si>
    <t>Dokončovací práce - malby a tapety</t>
  </si>
  <si>
    <t>140</t>
  </si>
  <si>
    <t>784181101</t>
  </si>
  <si>
    <t>Penetrace podkladu jednonásobná základní akrylátová v místnostech výšky do 3,80 m</t>
  </si>
  <si>
    <t>1468251879</t>
  </si>
  <si>
    <t>141</t>
  </si>
  <si>
    <t>784221101</t>
  </si>
  <si>
    <t>Malby z malířských směsí otěruvzdorných za sucha dvojnásobné, bílé za sucha otěruvzdorné dobře v místnostech výšky do 3,80 m</t>
  </si>
  <si>
    <t>-1782077228</t>
  </si>
  <si>
    <t>2*(2,65+2,195)*0,7</t>
  </si>
  <si>
    <t>2*(1,05+2,65)*0,7</t>
  </si>
  <si>
    <t>2*(1,045+1,5)*0,7</t>
  </si>
  <si>
    <t>2*(1,045+0,9)*0,7</t>
  </si>
  <si>
    <t>2*(0,98+1,05)*0,7</t>
  </si>
  <si>
    <t>2*(3,31+2,195)*2,7</t>
  </si>
  <si>
    <t>2*(3,21+2,195)*2,7</t>
  </si>
  <si>
    <t>2*(2,545+2,195)*2,7</t>
  </si>
  <si>
    <t>2*(5,98+5,03)*2,7/2</t>
  </si>
  <si>
    <t>2*(2,758+0,38+5,78+2,195)*2,7</t>
  </si>
  <si>
    <t>2*(5,82+2,195)*2,7</t>
  </si>
  <si>
    <t>142</t>
  </si>
  <si>
    <t>784221155</t>
  </si>
  <si>
    <t>Malby z malířských směsí otěruvzdorných za sucha Příplatek k cenám dvojnásobných maleb na tónovacích automatech, v odstínu sytém</t>
  </si>
  <si>
    <t>-1231120717</t>
  </si>
  <si>
    <t>143</t>
  </si>
  <si>
    <t>Interiér</t>
  </si>
  <si>
    <t>-1310495327</t>
  </si>
  <si>
    <t>144</t>
  </si>
  <si>
    <t>1350974464</t>
  </si>
  <si>
    <t>145</t>
  </si>
  <si>
    <t>701277353</t>
  </si>
  <si>
    <t>146</t>
  </si>
  <si>
    <t>2094900274</t>
  </si>
  <si>
    <t>147</t>
  </si>
  <si>
    <t>-1160584170</t>
  </si>
  <si>
    <t>148</t>
  </si>
  <si>
    <t>-1678731721</t>
  </si>
  <si>
    <t>149</t>
  </si>
  <si>
    <t>-164741654</t>
  </si>
  <si>
    <t xml:space="preserve">06.2 - SO 06.2 - Přípojka vody </t>
  </si>
  <si>
    <t>8-PV</t>
  </si>
  <si>
    <t xml:space="preserve">Vodovodní přípojka - viz samostatný rozpočet </t>
  </si>
  <si>
    <t>-2139625301</t>
  </si>
  <si>
    <t xml:space="preserve">06.4 - SO 06.4 - Přípojka kanalizace </t>
  </si>
  <si>
    <t>8-PK</t>
  </si>
  <si>
    <t xml:space="preserve">Kanallizační přípojka - viz samostatný rozpočet </t>
  </si>
  <si>
    <t>-1128449207</t>
  </si>
  <si>
    <t>09 - SO 09 - REKONSTRUKCE A NOVÉ VO</t>
  </si>
  <si>
    <t>09.1 - Soupis prací - REKONSTRUKCE A NOVÉ VO</t>
  </si>
  <si>
    <t>741-VO</t>
  </si>
  <si>
    <t xml:space="preserve">Veřejné osvětlení - viz samostatný rozpočet </t>
  </si>
  <si>
    <t>-1398601618</t>
  </si>
  <si>
    <t xml:space="preserve">10 - SO 10 - SILNOPROUDÉ ROZVODY </t>
  </si>
  <si>
    <t xml:space="preserve">10.1 - Soupis prací - SILNOPROUDÉ ROZVODY </t>
  </si>
  <si>
    <t>741-SR</t>
  </si>
  <si>
    <t xml:space="preserve">Rozvody NN - viz samostatný rozpočet </t>
  </si>
  <si>
    <t>1104298760</t>
  </si>
  <si>
    <t xml:space="preserve">11 - SO 11 - PRODLOUŽENÍ VODOVODU </t>
  </si>
  <si>
    <t xml:space="preserve">11.1 - Soupis prací - PRODLOUŽENÍ VODOVODU </t>
  </si>
  <si>
    <t xml:space="preserve">Prodloužení vodovodu - viz samostatný rozpočet </t>
  </si>
  <si>
    <t>-2065386518</t>
  </si>
  <si>
    <t xml:space="preserve">13 - SO 13 - OPRAVA KANALIZACE </t>
  </si>
  <si>
    <t xml:space="preserve">13.1 - Soupis prací -  OPRAVA KANALIZACE </t>
  </si>
  <si>
    <t>8-OK</t>
  </si>
  <si>
    <t xml:space="preserve">Kanalizace - viz samostatný rozpočet </t>
  </si>
  <si>
    <t>155771927</t>
  </si>
  <si>
    <t xml:space="preserve">15 - SO 15 - SADOVÉ ÚPRAVY </t>
  </si>
  <si>
    <t xml:space="preserve">15.1 - Soupis prací - SADOVÉ ÚPRAVY </t>
  </si>
  <si>
    <t>1-SU</t>
  </si>
  <si>
    <t xml:space="preserve">Sadové úpravy - viz samostatný rozpočet </t>
  </si>
  <si>
    <t>-500387187</t>
  </si>
  <si>
    <t xml:space="preserve">16 - SO 16 - VODNÍ PRVEK VČ. TECHNOLOGIE A ROZVOD </t>
  </si>
  <si>
    <t>16.1 - Soupis prací - Vodní prvek vč. technologie a rozvod</t>
  </si>
  <si>
    <t>477210661</t>
  </si>
  <si>
    <t>"vč. SO 16-103+104+popis TZ"</t>
  </si>
  <si>
    <t>7,0*4,7*3,0</t>
  </si>
  <si>
    <t>4,0*4,0*0,6*6</t>
  </si>
  <si>
    <t>2,5*2,5*0,6*6</t>
  </si>
  <si>
    <t>131203109</t>
  </si>
  <si>
    <t>Hloubení zapažených i nezapažených jam ručním nebo pneumatickým nářadím s urovnáním dna do předepsaného profilu a spádu v horninách tř. 3 Příplatek k cenám za lepivost horniny tř. 3</t>
  </si>
  <si>
    <t>-1301220800</t>
  </si>
  <si>
    <t>1735704650</t>
  </si>
  <si>
    <t>"vč. SO 16-105+106+ popis TZ"</t>
  </si>
  <si>
    <t>5,5*0,6*2,54</t>
  </si>
  <si>
    <t>(19,0+16,0+14,0)*0,8*(0,78+1,42)/2</t>
  </si>
  <si>
    <t>-1340777963</t>
  </si>
  <si>
    <t>151101102</t>
  </si>
  <si>
    <t>Zřízení pažení a rozepření stěn rýh pro podzemní vedení pro všechny šířky rýhy příložné pro jakoukoliv mezerovitost, hloubky do 4 m</t>
  </si>
  <si>
    <t>240923166</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</si>
  <si>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</si>
  <si>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5,5*2,54*2</t>
  </si>
  <si>
    <t>151101112</t>
  </si>
  <si>
    <t>Odstranění pažení a rozepření stěn rýh pro podzemní vedení s uložením materiálu na vzdálenost do 3 m od kraje výkopu příložné, hloubky přes 2 do 4 m</t>
  </si>
  <si>
    <t>-1319092536</t>
  </si>
  <si>
    <t>-1630133336</t>
  </si>
  <si>
    <t>2,625*4,625*3,0</t>
  </si>
  <si>
    <t>40,05</t>
  </si>
  <si>
    <t>1,821</t>
  </si>
  <si>
    <t>60,09</t>
  </si>
  <si>
    <t>19,62</t>
  </si>
  <si>
    <t>-280021241</t>
  </si>
  <si>
    <t>158,003*10 'Přepočtené koeficientem množství</t>
  </si>
  <si>
    <t>-240196803</t>
  </si>
  <si>
    <t>-1076964704</t>
  </si>
  <si>
    <t>158,003*1,6 'Přepočtené koeficientem množství</t>
  </si>
  <si>
    <t>-1073819444</t>
  </si>
  <si>
    <t>178,8</t>
  </si>
  <si>
    <t>-2,625*4,625*3,0</t>
  </si>
  <si>
    <t>-40,05</t>
  </si>
  <si>
    <t>-1,821</t>
  </si>
  <si>
    <t>-60,09</t>
  </si>
  <si>
    <t>51,502</t>
  </si>
  <si>
    <t>-19,62</t>
  </si>
  <si>
    <t>271532211</t>
  </si>
  <si>
    <t>Podsyp pod základové konstrukce se zhutněním a urovnáním povrchu z kameniva hrubého, frakce 32 - 63 mm</t>
  </si>
  <si>
    <t>1247931696</t>
  </si>
  <si>
    <t>2,625*4,625*0,15</t>
  </si>
  <si>
    <t>271532212-</t>
  </si>
  <si>
    <t>Podsyp pod základové konstrukce se zhutněním a urovnáním povrchu z kameniva hrubého, frakce 0 - 32 mm</t>
  </si>
  <si>
    <t>-2132714949</t>
  </si>
  <si>
    <t>4,0*4,0*0,3*6</t>
  </si>
  <si>
    <t>2,5*2,5*0,3*6</t>
  </si>
  <si>
    <t>347316087</t>
  </si>
  <si>
    <t>"vč. SO 16-D.1.2-04+popis TZ + statika"</t>
  </si>
  <si>
    <t>3,1*3,1*0,6*6</t>
  </si>
  <si>
    <t>-1,8*0,5*0,6*6</t>
  </si>
  <si>
    <t>1,55*1,55*0,6*6</t>
  </si>
  <si>
    <t>-1,0*0,5*0,6*6</t>
  </si>
  <si>
    <t>667463721</t>
  </si>
  <si>
    <t>4*3,1*0,6*6</t>
  </si>
  <si>
    <t>2*1,8*0,6*6</t>
  </si>
  <si>
    <t>4*1,55*0,6*6</t>
  </si>
  <si>
    <t>2*1,0*0,6*6</t>
  </si>
  <si>
    <t>-1132463538</t>
  </si>
  <si>
    <t>167194725</t>
  </si>
  <si>
    <t>1370,6*0,001</t>
  </si>
  <si>
    <t>27632-075</t>
  </si>
  <si>
    <t>Prefabrikát DN 750mm - viz popis</t>
  </si>
  <si>
    <t>1494736703</t>
  </si>
  <si>
    <t>27632-150</t>
  </si>
  <si>
    <t>Prefabrikát DN 1500mm - viz popis</t>
  </si>
  <si>
    <t>1152116847</t>
  </si>
  <si>
    <t>380326232</t>
  </si>
  <si>
    <t>Kompletní konstrukce čistíren odpadních vod, nádrží, vodojemů, kanálů z betonu železového bez výztuže a bednění pro prostředí s mrazovými cykly tř. C 25/30, tl. přes 150 do 300 mm</t>
  </si>
  <si>
    <t>1924998510</t>
  </si>
  <si>
    <t>"vč. SO 16-D.1.2-01+popis TZ + statika"</t>
  </si>
  <si>
    <t>2,625*4,625*0,29</t>
  </si>
  <si>
    <t>-0,3*0,3*0,3</t>
  </si>
  <si>
    <t>0,9*0,9*0,2</t>
  </si>
  <si>
    <t>2*(2,625+4,625)*0,3*2,02</t>
  </si>
  <si>
    <t>2*(1,0+0,738)*0,2*0,338*2</t>
  </si>
  <si>
    <t>2,625*4,625*0,2</t>
  </si>
  <si>
    <t>-0,6*0,6*0,2*2</t>
  </si>
  <si>
    <t>380356211</t>
  </si>
  <si>
    <t>Bednění kompletních konstrukcí čistíren odpadních vod, nádrží, vodojemů, kanálů konstrukcí omítaných z betonu prostého nebo železového ploch rovinných zřízení</t>
  </si>
  <si>
    <t>1488254413</t>
  </si>
  <si>
    <t xml:space="preserve">Poznámka k souboru cen:_x000d_
1. V případech, kdy konstrukce jsou obsypávány, oceňuje se bednění vnějších neomítaných obsypávaných stěn a) rovinných cenou 380 35-6211 (zřízení) a 380 35-6212 (odstranění), b) zaoblených cenou 380 35-6221 (zřízení) a 380 35-6222 (odstranění). </t>
  </si>
  <si>
    <t>4*0,3*0,3</t>
  </si>
  <si>
    <t>2,025*4,025</t>
  </si>
  <si>
    <t>-0,6*0,6*2</t>
  </si>
  <si>
    <t>2*(1,0+1,138)*0,338*2</t>
  </si>
  <si>
    <t>4*0,6*0,538*2</t>
  </si>
  <si>
    <t>2*(2,625+4,625)*(0,29+2,022+0,2)*2</t>
  </si>
  <si>
    <t>380356212</t>
  </si>
  <si>
    <t>Bednění kompletních konstrukcí čistíren odpadních vod, nádrží, vodojemů, kanálů konstrukcí omítaných z betonu prostého nebo železového ploch rovinných odstranění</t>
  </si>
  <si>
    <t>-1834293164</t>
  </si>
  <si>
    <t>380361006</t>
  </si>
  <si>
    <t>Výztuž kompletních konstrukcí čistíren odpadních vod, nádrží, vodojemů, kanálů z oceli 10 505 (R) nebo BSt 500</t>
  </si>
  <si>
    <t>1045662285</t>
  </si>
  <si>
    <t>"vč. SO 16-D.1.2-02+popis TZ + statika"</t>
  </si>
  <si>
    <t>2422,9*0,001</t>
  </si>
  <si>
    <t>-0,395</t>
  </si>
  <si>
    <t>380361011</t>
  </si>
  <si>
    <t>Výztuž kompletních konstrukcí čistíren odpadních vod, nádrží, vodojemů, kanálů ze svařovaných sítí z drátů typu KARI</t>
  </si>
  <si>
    <t>-742299041</t>
  </si>
  <si>
    <t>(124,8+70,2+116,1+65,3)*0,001</t>
  </si>
  <si>
    <t>0,376*0,05</t>
  </si>
  <si>
    <t>451573111</t>
  </si>
  <si>
    <t>Lože pod potrubí, stoky a drobné objekty v otevřeném výkopu z písku a štěrkopísku do 63 mm</t>
  </si>
  <si>
    <t>716732092</t>
  </si>
  <si>
    <t xml:space="preserve">Poznámka k souboru cen:_x000d_
1. Ceny -1111 a -1192 lze použít i pro zřízení sběrných vrstev nad drenážními trubkami. 2. V cenách -5111 a -1192 jsou započteny i náklady na prohození výkopku získaného při zemních pracích. </t>
  </si>
  <si>
    <t>"lože a obsyp"</t>
  </si>
  <si>
    <t>5,5*0,6*0,6</t>
  </si>
  <si>
    <t>(19,0+16,0+14,0+16)*0,6*0,6</t>
  </si>
  <si>
    <t>631311124</t>
  </si>
  <si>
    <t>Mazanina z betonu prostého bez zvýšených nároků na prostředí tl. přes 80 do 120 mm tř. C 16/20</t>
  </si>
  <si>
    <t>492542539</t>
  </si>
  <si>
    <t>2,625*4,625*0,1</t>
  </si>
  <si>
    <t>632-P</t>
  </si>
  <si>
    <t xml:space="preserve">M+D poklop pro zadláždění D400, pachotěsný, uzamykatelný </t>
  </si>
  <si>
    <t>-1876021109</t>
  </si>
  <si>
    <t xml:space="preserve">Technologie fontány - viz samostatný rozpočet </t>
  </si>
  <si>
    <t>1633630806</t>
  </si>
  <si>
    <t xml:space="preserve">nová kanalizace od jímky po šachtu - dl. 4m, DN 150 </t>
  </si>
  <si>
    <t>47902666</t>
  </si>
  <si>
    <t xml:space="preserve">propojení na stávající přívvod vody, délka cca 3m, DN 25 </t>
  </si>
  <si>
    <t>-828758418</t>
  </si>
  <si>
    <t>871313121</t>
  </si>
  <si>
    <t>Montáž kanalizačního potrubí z plastů z tvrdého PVC těsněných gumovým kroužkem v otevřeném výkopu ve sklonu do 20 % DN 160</t>
  </si>
  <si>
    <t>-165546455</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</si>
  <si>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</si>
  <si>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"vč. SO 16-105+ popis TZ"</t>
  </si>
  <si>
    <t>5,5</t>
  </si>
  <si>
    <t>28611131</t>
  </si>
  <si>
    <t>trubka kanalizační PVC DN 160x1000 mm SN4</t>
  </si>
  <si>
    <t>1271465090</t>
  </si>
  <si>
    <t>5,5*1,1 'Přepočtené koeficientem množství</t>
  </si>
  <si>
    <t>789874983</t>
  </si>
  <si>
    <t>1,5*2,7*0,2*2</t>
  </si>
  <si>
    <t>2*(1,5+2,7)*0,2*1,5</t>
  </si>
  <si>
    <t>-1077508809</t>
  </si>
  <si>
    <t>1622211417</t>
  </si>
  <si>
    <t>9,936*20 'Přepočtené koeficientem množství</t>
  </si>
  <si>
    <t>-1226814437</t>
  </si>
  <si>
    <t>998142251</t>
  </si>
  <si>
    <t>Přesun hmot pro nádrže, jímky, zásobníky a jámy pozemní mimo zemědělství se svislou nosnou konstrukcí monolitickou betonovou tyčovou nebo plošnou vodorovná dopravní vzdálenost do 50 m výšky do 25 m</t>
  </si>
  <si>
    <t>1413975222</t>
  </si>
  <si>
    <t xml:space="preserve">Poznámka k souboru cen:_x000d_
1. Přesun hmot pro sila a zásobníky prováděné do posuvného bednění se oceňuje cenami části A 03 tohoto ceníku. </t>
  </si>
  <si>
    <t>1821762042</t>
  </si>
  <si>
    <t>1855786164</t>
  </si>
  <si>
    <t>1800236535</t>
  </si>
  <si>
    <t>-889884350</t>
  </si>
  <si>
    <t>-1809280598</t>
  </si>
  <si>
    <t>-792966488</t>
  </si>
  <si>
    <t>-1692657446</t>
  </si>
  <si>
    <t xml:space="preserve">17 - SO 17 - MOBILIÁŘ A DROBNÁ ARCHITEKTURA </t>
  </si>
  <si>
    <t xml:space="preserve">17.1 - Soupis prací - Mobiliář a drobná architektura </t>
  </si>
  <si>
    <t>131103101</t>
  </si>
  <si>
    <t>Hloubení zapažených i nezapažených jam ručním nebo pneumatickým nářadím s urovnáním dna do předepsaného profilu a spádu v horninách tř. 1 a 2 soudržných</t>
  </si>
  <si>
    <t>46667043</t>
  </si>
  <si>
    <t>"vč. SO 17-115+ popis TZ"</t>
  </si>
  <si>
    <t>45,0*4,0*0,8</t>
  </si>
  <si>
    <t>2037860169</t>
  </si>
  <si>
    <t>170,0*0,5*0,5</t>
  </si>
  <si>
    <t>22,0*0,5*0,5</t>
  </si>
  <si>
    <t>1408044110</t>
  </si>
  <si>
    <t>-566574947</t>
  </si>
  <si>
    <t>"vč. SO 17-103+popis TZ"</t>
  </si>
  <si>
    <t>45,42*1,5*0,9</t>
  </si>
  <si>
    <t>483273530</t>
  </si>
  <si>
    <t>-1731763229</t>
  </si>
  <si>
    <t>"pro prvky mob."</t>
  </si>
  <si>
    <t>7,486</t>
  </si>
  <si>
    <t>-152640730</t>
  </si>
  <si>
    <t>1346641940</t>
  </si>
  <si>
    <t>16,315</t>
  </si>
  <si>
    <t>144,0</t>
  </si>
  <si>
    <t>1248793831</t>
  </si>
  <si>
    <t>160,315*10 'Přepočtené koeficientem množství</t>
  </si>
  <si>
    <t>-1738663162</t>
  </si>
  <si>
    <t>-839247486</t>
  </si>
  <si>
    <t>160,315*1,6 'Přepočtené koeficientem množství</t>
  </si>
  <si>
    <t>-109991509</t>
  </si>
  <si>
    <t>61,317</t>
  </si>
  <si>
    <t>-16,315</t>
  </si>
  <si>
    <t>48,0</t>
  </si>
  <si>
    <t>-636811768</t>
  </si>
  <si>
    <t>"vč. SO 17-114+výpis+ popis TZ"</t>
  </si>
  <si>
    <t>0,5*0,5*0,6*4</t>
  </si>
  <si>
    <t>274313611</t>
  </si>
  <si>
    <t>Základy z betonu prostého pasy betonu kamenem neprokládaného tř. C 16/20</t>
  </si>
  <si>
    <t>-598455556</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</si>
  <si>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</si>
  <si>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"vč. SO 17-103+ popis TZ"</t>
  </si>
  <si>
    <t>(45,42+2,365)*0,2*0,1</t>
  </si>
  <si>
    <t>275313811</t>
  </si>
  <si>
    <t>Základy z betonu prostého patky a bloky z betonu kamenem neprokládaného tř. C 25/30</t>
  </si>
  <si>
    <t>88033418</t>
  </si>
  <si>
    <t>"vč. SO 17+popis TZ"</t>
  </si>
  <si>
    <t>"pítko"</t>
  </si>
  <si>
    <t>0,56*0,56*0,6</t>
  </si>
  <si>
    <t>0,3*0,3*0,3*4</t>
  </si>
  <si>
    <t>"mříž"</t>
  </si>
  <si>
    <t>2*(1,8+1,6)*0,15*0,2*9</t>
  </si>
  <si>
    <t>2*3,14*1,0*0,15*0,2*4</t>
  </si>
  <si>
    <t>"sloupek"</t>
  </si>
  <si>
    <t>0,5*0,5*0,4*4</t>
  </si>
  <si>
    <t>"prvky"</t>
  </si>
  <si>
    <t>-1514034858</t>
  </si>
  <si>
    <t>4*0,56*0,6</t>
  </si>
  <si>
    <t>4*0,3*0,3*4</t>
  </si>
  <si>
    <t>2*(1,8+1,6)*2*0,2*9</t>
  </si>
  <si>
    <t>2*3,14*1,0*2*0,2*4</t>
  </si>
  <si>
    <t>4*0,5*0,4*4</t>
  </si>
  <si>
    <t>12,0</t>
  </si>
  <si>
    <t>-2028100661</t>
  </si>
  <si>
    <t>-1293319431</t>
  </si>
  <si>
    <t>(45,42+2,365)*0,2</t>
  </si>
  <si>
    <t>-133562414</t>
  </si>
  <si>
    <t>(45,42+2,365)*1,2</t>
  </si>
  <si>
    <t>749377984</t>
  </si>
  <si>
    <t>57,342*0,2*0,07</t>
  </si>
  <si>
    <t>386381</t>
  </si>
  <si>
    <t>Jímka plastová pro pítko vč. poklopu 300x600mm, B125- viz popis TZ</t>
  </si>
  <si>
    <t>2036091277</t>
  </si>
  <si>
    <t>622135002</t>
  </si>
  <si>
    <t>Vyrovnání nerovností podkladu vnějších omítaných ploch maltou, tloušťky do 10 mm cementovou stěn</t>
  </si>
  <si>
    <t>1225138762</t>
  </si>
  <si>
    <t>85,0+34,0</t>
  </si>
  <si>
    <t>11,0</t>
  </si>
  <si>
    <t>7,0+2,0</t>
  </si>
  <si>
    <t>-1403656889</t>
  </si>
  <si>
    <t>"xps"</t>
  </si>
  <si>
    <t>85,0+11,0</t>
  </si>
  <si>
    <t>"eps"</t>
  </si>
  <si>
    <t>34,0</t>
  </si>
  <si>
    <t>28375951</t>
  </si>
  <si>
    <t>deska EPS 70 fasádní λ=0,039 tl 140mm</t>
  </si>
  <si>
    <t>-1128817114</t>
  </si>
  <si>
    <t>43*1,02 'Přepočtené koeficientem množství</t>
  </si>
  <si>
    <t>28376424</t>
  </si>
  <si>
    <t>deska z polystyrénu XPS, hrana polodrážková a hladký povrch tl 140mm</t>
  </si>
  <si>
    <t>477029649</t>
  </si>
  <si>
    <t>96*1,02 'Přepočtené koeficientem množství</t>
  </si>
  <si>
    <t>622511111</t>
  </si>
  <si>
    <t>Omítka tenkovrstvá akrylátová vnějších ploch probarvená, včetně penetrace podkladu mozaiková střednězrnná stěn</t>
  </si>
  <si>
    <t>-942122163</t>
  </si>
  <si>
    <t>63712111</t>
  </si>
  <si>
    <t xml:space="preserve">prostor pítka z kačírku tl 100 mm </t>
  </si>
  <si>
    <t>-54071907</t>
  </si>
  <si>
    <t>"vč. SO 17-102+popis TZ"</t>
  </si>
  <si>
    <t>1,5*1,5</t>
  </si>
  <si>
    <t xml:space="preserve">Závlaha - viz samostatný rozpočet </t>
  </si>
  <si>
    <t>-1033437400</t>
  </si>
  <si>
    <t>8-02</t>
  </si>
  <si>
    <t xml:space="preserve">Pítko - viz samostatný rozpočet </t>
  </si>
  <si>
    <t>-1409912296</t>
  </si>
  <si>
    <t>93600100-I</t>
  </si>
  <si>
    <t>Montáž prvků městské a zahradní architektury - vč. základů - informační panel (stávající)</t>
  </si>
  <si>
    <t>1536105296</t>
  </si>
  <si>
    <t>93600100-M</t>
  </si>
  <si>
    <t>Montáž prvků městské a zahradní architektury - mříže ke stromům</t>
  </si>
  <si>
    <t>-815044396</t>
  </si>
  <si>
    <t>"vč. SO 17-110+popis TZ"</t>
  </si>
  <si>
    <t>"vč. SO 17-111+popis TZ"</t>
  </si>
  <si>
    <t>DOD-ART371</t>
  </si>
  <si>
    <t>Mříže ke stromům vč. kotvení, kotev, rámu, roštu, povrchové úpravy a doplňků - viz celý popis</t>
  </si>
  <si>
    <t>1395423717</t>
  </si>
  <si>
    <t>DOD-ART37-K</t>
  </si>
  <si>
    <t xml:space="preserve">Mříže ke stromům kruhová  vč. kotvení, kotev, rámu, roštu, povrchové úpravy a doplňků - viz celý popis</t>
  </si>
  <si>
    <t>1485335506</t>
  </si>
  <si>
    <t>93600100-S</t>
  </si>
  <si>
    <t>Montáž prvků městské a zahradní architektury - sloupek</t>
  </si>
  <si>
    <t>-993652516</t>
  </si>
  <si>
    <t>DOD-SL150</t>
  </si>
  <si>
    <t xml:space="preserve">Sloupek odnímatelný celoocelový vč. zabetonování, povrchové úpravy, zámku a doplňků - viz celý popis </t>
  </si>
  <si>
    <t>25808930</t>
  </si>
  <si>
    <t>93600100-SE</t>
  </si>
  <si>
    <t>Montáž sedáku</t>
  </si>
  <si>
    <t>-1602938849</t>
  </si>
  <si>
    <t>DOD-SE</t>
  </si>
  <si>
    <t xml:space="preserve">Sedák na schody 160x320 dl. 3m z lamelových hranolů modřínového dřeva vč. impregnace					_x000d_
</t>
  </si>
  <si>
    <t>-1709806813</t>
  </si>
  <si>
    <t>936104213</t>
  </si>
  <si>
    <t>Montáž odpadkového koše přichycením kotevními šrouby</t>
  </si>
  <si>
    <t>1582879691</t>
  </si>
  <si>
    <t xml:space="preserve">Poznámka k souboru cen:_x000d_
1. V ceně-4211 jsou započteny i náklady na zemní práce. 2. V cenách -4212 a -4213 jsou započteny i náklady na upevňovací materiál. 3. V cenách nejsou započteny náklady na dodání odpadkového koše, tyto se oceňují ve specifikaci. </t>
  </si>
  <si>
    <t>DOD-KR120</t>
  </si>
  <si>
    <t>Odpadkový koš</t>
  </si>
  <si>
    <t>-1732363245</t>
  </si>
  <si>
    <t>936124112-</t>
  </si>
  <si>
    <t xml:space="preserve">Montáž lavičky parkové stabilní </t>
  </si>
  <si>
    <t>-760131987</t>
  </si>
  <si>
    <t xml:space="preserve">Poznámka k souboru cen:_x000d_
1. V 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části A 01 katalogu 800-1 Zemní práce. </t>
  </si>
  <si>
    <t>DOD-LWD500t</t>
  </si>
  <si>
    <t xml:space="preserve">Parková lavička kolem stromu z masívního dřevěného roštu vč. kovové kostry, lemování, kotvení, kotev, povrchové úpravy  a doplňlů - viz celý popis</t>
  </si>
  <si>
    <t>-1608639644</t>
  </si>
  <si>
    <t>936174312</t>
  </si>
  <si>
    <t>Montáž stojanu na kola přichyceného kotevními šrouby 10 kol</t>
  </si>
  <si>
    <t>420888296</t>
  </si>
  <si>
    <t xml:space="preserve">Poznámka k souboru cen:_x000d_
1. V cenách jsou započteny i náklady na upevňovací materiál. 2. V cenách nejsou započteny náklady na dodání stojanu, tyto se oceňují ve specifikaci. </t>
  </si>
  <si>
    <t>DOD-SL505</t>
  </si>
  <si>
    <t xml:space="preserve">Stojan na kola vč. kotvení, kotev a povrchové úpravy - viz celý popis </t>
  </si>
  <si>
    <t>-2024427104</t>
  </si>
  <si>
    <t>"vč. SO 17-108+popis TZ"</t>
  </si>
  <si>
    <t>100,8</t>
  </si>
  <si>
    <t>978059241</t>
  </si>
  <si>
    <t>Odsekání obkladů stěn včetně otlučení podkladní omítky až na zdivo z kamene přes 1 m2</t>
  </si>
  <si>
    <t>-1827385515</t>
  </si>
  <si>
    <t>-2117651960</t>
  </si>
  <si>
    <t>170,0*0,5</t>
  </si>
  <si>
    <t>22,0*0,5</t>
  </si>
  <si>
    <t>1326044062</t>
  </si>
  <si>
    <t>319139432</t>
  </si>
  <si>
    <t>0,845*20 'Přepočtené koeficientem množství</t>
  </si>
  <si>
    <t>-1497371323</t>
  </si>
  <si>
    <t>998231411</t>
  </si>
  <si>
    <t>Přesun hmot pro sadovnické a krajinářské úpravy - ručně bez užití mechanizace vodorovná dopravní vzdálenost do 100 m</t>
  </si>
  <si>
    <t>-1895210118</t>
  </si>
  <si>
    <t>9983</t>
  </si>
  <si>
    <t xml:space="preserve">Jeřáb </t>
  </si>
  <si>
    <t>-319007425</t>
  </si>
  <si>
    <t>-1092572850</t>
  </si>
  <si>
    <t>(45,42+2,365)*1,3</t>
  </si>
  <si>
    <t>11163150</t>
  </si>
  <si>
    <t>-1332365</t>
  </si>
  <si>
    <t>71,678*0,00035 'Přepočtené koeficientem množství</t>
  </si>
  <si>
    <t>-1021585669</t>
  </si>
  <si>
    <t>62833159</t>
  </si>
  <si>
    <t>pás těžký asfaltovaný G 200 S40</t>
  </si>
  <si>
    <t>-1687406873</t>
  </si>
  <si>
    <t>71,678*1,2 'Přepočtené koeficientem množství</t>
  </si>
  <si>
    <t>711113127</t>
  </si>
  <si>
    <t>Izolace proti zemní vlhkosti natěradly a tmely za studena na ploše svislé S těsnicí stěrkou nepružnou (cementem pojená)</t>
  </si>
  <si>
    <t>1696954537</t>
  </si>
  <si>
    <t>810073825</t>
  </si>
  <si>
    <t>764-K/01</t>
  </si>
  <si>
    <t xml:space="preserve">M+D Okapnice rš.150mm , hliníkový plech z polyesterovou úpravou vč. doplňků - viz celý popis K/01 </t>
  </si>
  <si>
    <t>954291663</t>
  </si>
  <si>
    <t>764-K/02</t>
  </si>
  <si>
    <t xml:space="preserve">M+D Hranatý okapový žlab 100x100mm , hliníkový plech z polyesterovou úpravou vč. doplňků - viz celý popis K/02 </t>
  </si>
  <si>
    <t>1214242437</t>
  </si>
  <si>
    <t>764-K/03</t>
  </si>
  <si>
    <t xml:space="preserve">M+D Hranatý dešťový svod 100x100mm , hliníkový plech z polyesterovou úpravou + lapač střešních splavenin DN 150 + napojení vč. doplňků - viz celý popis K/03 </t>
  </si>
  <si>
    <t>61984918</t>
  </si>
  <si>
    <t>3,2+1,8</t>
  </si>
  <si>
    <t>764-K/04</t>
  </si>
  <si>
    <t xml:space="preserve">M+D Parapetní plech rš, 200mm , hliníkový plech z polyesterovou úpravou vč. doplňků - viz celý popis K/04 </t>
  </si>
  <si>
    <t>1910634465</t>
  </si>
  <si>
    <t>764-K/05</t>
  </si>
  <si>
    <t>M+D Systémová venkovní stěnová mřížka 1800x900mm vč. kotvení a povrchové úpravy - viz celý popis Z/05</t>
  </si>
  <si>
    <t>2019863807</t>
  </si>
  <si>
    <t>764-K/06</t>
  </si>
  <si>
    <t>M+D Systémová venkovní stěnová mřížka 1500x900mm vč. kotvení a povrchové úpravy - viz celý popis Z/06</t>
  </si>
  <si>
    <t>-55827752</t>
  </si>
  <si>
    <t>764-K/07</t>
  </si>
  <si>
    <t>M+D Systémová venkovní stěnová mřížka 7500x900+750x900mm vč. kotvení a povrchové úpravy - viz celý popis Z/07</t>
  </si>
  <si>
    <t>-562027720</t>
  </si>
  <si>
    <t>764-K/08</t>
  </si>
  <si>
    <t>M+D Systémová venkovní stěnová mřížka 4800x900mm vč. kotvení a povrchové úpravy - viz celý popis Z/08</t>
  </si>
  <si>
    <t>-1705501285</t>
  </si>
  <si>
    <t>764-K/09</t>
  </si>
  <si>
    <t>M+D Systémová venkovní stěnová mřížka 2000x900mm vč. kotvení a povrchové úpravy - viz celý popis Z/09</t>
  </si>
  <si>
    <t>507086671</t>
  </si>
  <si>
    <t>654258626</t>
  </si>
  <si>
    <t>767-SM</t>
  </si>
  <si>
    <t xml:space="preserve">Repase spojovací most . demontáž fošen, otryskání OK, nový nátěr , nové dřevěná prkna (modřín) vč. impregnace, povrchové úpravy, zábradlí a všech doplňků - viz celý popis </t>
  </si>
  <si>
    <t>1272669398</t>
  </si>
  <si>
    <t>"vč. SO 17-107+popis TZ"</t>
  </si>
  <si>
    <t>767-TA-</t>
  </si>
  <si>
    <t xml:space="preserve">Opláštění Tahokov vč. kotvení . povrchové úpravy a doplňků - viz celý popis </t>
  </si>
  <si>
    <t>1823705611</t>
  </si>
  <si>
    <t>"vč. SO 17-112+113+výpis+ popis TZ"</t>
  </si>
  <si>
    <t>320,0</t>
  </si>
  <si>
    <t xml:space="preserve">M+D Opláštění - rošt vč. kotvení. povrchové úpravy a doplňků - viz celý popis </t>
  </si>
  <si>
    <t>-373526299</t>
  </si>
  <si>
    <t>3124,6</t>
  </si>
  <si>
    <t>767-Z/01</t>
  </si>
  <si>
    <t xml:space="preserve">M+D Lemovací profily vč. kotvení, kotev, povrchové úpravy adoplňků - viz celý popis Z/01 </t>
  </si>
  <si>
    <t>-822942907</t>
  </si>
  <si>
    <t>"vč. SO 17-+výpis+ popis TZ"</t>
  </si>
  <si>
    <t>"Z/01"</t>
  </si>
  <si>
    <t>46,0*1,0</t>
  </si>
  <si>
    <t>46,0*10,0</t>
  </si>
  <si>
    <t>9,0*15,0</t>
  </si>
  <si>
    <t>767-Z/02</t>
  </si>
  <si>
    <t xml:space="preserve">M+D Zábradlí vč. kotvení, kotev, povrchové úpravy a doplňků - viz celý popis Z/02 </t>
  </si>
  <si>
    <t>910321780</t>
  </si>
  <si>
    <t>129,3</t>
  </si>
  <si>
    <t>767-Z/03</t>
  </si>
  <si>
    <t xml:space="preserve">M+D Zábradlí vč. kotvení, kotev, povrchové úpravy a doplňků - viz celý popis Z/03 </t>
  </si>
  <si>
    <t>1897241611</t>
  </si>
  <si>
    <t>498,7</t>
  </si>
  <si>
    <t>-1792663122</t>
  </si>
  <si>
    <t>1065504651</t>
  </si>
  <si>
    <t>-1695776950</t>
  </si>
  <si>
    <t>447902543</t>
  </si>
  <si>
    <t>-1343852037</t>
  </si>
  <si>
    <t>165702072</t>
  </si>
  <si>
    <t>-1819456624</t>
  </si>
  <si>
    <t>190270750</t>
  </si>
  <si>
    <t>18 - SO 18 - PŘÍSTŘEŠEK MHD</t>
  </si>
  <si>
    <t xml:space="preserve">18.1 - Soupis prací - Přístřešek MHD </t>
  </si>
  <si>
    <t>1227093575</t>
  </si>
  <si>
    <t>"vč. SO 18-102+popis TZ"</t>
  </si>
  <si>
    <t>10,7*3,0*0,7</t>
  </si>
  <si>
    <t>-1614980320</t>
  </si>
  <si>
    <t>-2116776885</t>
  </si>
  <si>
    <t>3,072</t>
  </si>
  <si>
    <t>1,74</t>
  </si>
  <si>
    <t>-1055592334</t>
  </si>
  <si>
    <t>4,812*10 'Přepočtené koeficientem množství</t>
  </si>
  <si>
    <t>971249399</t>
  </si>
  <si>
    <t>1287851729</t>
  </si>
  <si>
    <t>4,812*1,6 'Přepočtené koeficientem množství</t>
  </si>
  <si>
    <t>278309866</t>
  </si>
  <si>
    <t>22,47</t>
  </si>
  <si>
    <t>-3,072</t>
  </si>
  <si>
    <t>-1,74</t>
  </si>
  <si>
    <t>-1032851512</t>
  </si>
  <si>
    <t>0,6*1,1*0,6*7</t>
  </si>
  <si>
    <t>0,5*0,5*0,6*2</t>
  </si>
  <si>
    <t>1034425808</t>
  </si>
  <si>
    <t>2*(0,6+1,1)*0,6*7</t>
  </si>
  <si>
    <t>4*0,5*0,6*2</t>
  </si>
  <si>
    <t>-838264251</t>
  </si>
  <si>
    <t>-2044694395</t>
  </si>
  <si>
    <t>"vč. SO 18-120+popis TZ"</t>
  </si>
  <si>
    <t>0,6*1,1*0,0065*2*7</t>
  </si>
  <si>
    <t>0,5*0,5*0,0065*2*2</t>
  </si>
  <si>
    <t>-472236362</t>
  </si>
  <si>
    <t>8,7*2,0*0,1</t>
  </si>
  <si>
    <t>M+D Přístřešek MHD vč. zasklení,lavička a doplňky - typová konstrukce - viz popis</t>
  </si>
  <si>
    <t>-1257712054</t>
  </si>
  <si>
    <t>-1634493638</t>
  </si>
  <si>
    <t>275641263</t>
  </si>
  <si>
    <t>-382121019</t>
  </si>
  <si>
    <t>1339670790</t>
  </si>
  <si>
    <t>1962735770</t>
  </si>
  <si>
    <t>1213600732</t>
  </si>
  <si>
    <t>999873260</t>
  </si>
  <si>
    <t>-1432458844</t>
  </si>
  <si>
    <t xml:space="preserve">VON - Vedlejší a ostatní náklady </t>
  </si>
  <si>
    <t xml:space="preserve">VON - Soupis prací  - Vedlejší a ostatní náklady </t>
  </si>
  <si>
    <t xml:space="preserve">VRN - Vedlejší rozpočtové náklady </t>
  </si>
  <si>
    <t xml:space="preserve">    VRN1 - Průzkumné, geodetické a projektové práce</t>
  </si>
  <si>
    <t xml:space="preserve">    VRN3 - Zařízení staveniště</t>
  </si>
  <si>
    <t xml:space="preserve">    VRN4 - Inženýrská činnost</t>
  </si>
  <si>
    <t xml:space="preserve">    VRN5 - Finanční náklady</t>
  </si>
  <si>
    <t xml:space="preserve">    VRN7 - Provozní vlivy</t>
  </si>
  <si>
    <t xml:space="preserve">    VRN9 - Ostatní náklady</t>
  </si>
  <si>
    <t>VRN</t>
  </si>
  <si>
    <t xml:space="preserve">Vedlejší rozpočtové náklady </t>
  </si>
  <si>
    <t>VRN1</t>
  </si>
  <si>
    <t>Průzkumné, geodetické a projektové práce</t>
  </si>
  <si>
    <t>VRN1-01</t>
  </si>
  <si>
    <t xml:space="preserve">Geodetické zaměření nových stavebních objektů a stavbou realizovaných inženýrských sítí a zemního vedení technické infrastruktury </t>
  </si>
  <si>
    <t>soubor</t>
  </si>
  <si>
    <t>1024</t>
  </si>
  <si>
    <t>105374726</t>
  </si>
  <si>
    <t>VRN1-02</t>
  </si>
  <si>
    <t xml:space="preserve">Vypracování DOKUMENTACE SKUTEČNÉHO PROVEDENÍ STAVBY vč. geodetického zaměření stavbou realizovaných inženýrských sítí a zemního vedení technické infrastruktury * v počtu a formátech dle SoD </t>
  </si>
  <si>
    <t>962879654</t>
  </si>
  <si>
    <t>VRN3</t>
  </si>
  <si>
    <t>Zařízení staveniště</t>
  </si>
  <si>
    <t>VRN3-01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</si>
  <si>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*Vytýčení obvodu staveniště *Oplocení a zabezpečení prostoru staveniště proti neoprávněnému vstupu *Náklady na vybavení zařízení staveniště *Náklady na spotřebované energie provozem zařízení staveniště *Náklady na úklid v prostoru staveniště a příjezdových komunikací ke staveništi *Opatření k zabránění nadměrného zatěžování staveniště a jeho okolí prachem (např. používání krycích plachet, kropení sutě a odtěžované zeminy vodou) *Náklady na odstranění a odvoz zařízení staveniště *Uvedení stavbou dotčených ploch a ploch zařízení staveniště do původního stavu </t>
  </si>
  <si>
    <t>-1536689937</t>
  </si>
  <si>
    <t>VRN4</t>
  </si>
  <si>
    <t>Inženýrská činnost</t>
  </si>
  <si>
    <t>VRN4-01</t>
  </si>
  <si>
    <t xml:space="preserve">"* kompletní dokladová část dle SoD (revize, atesty, certifikáty, prohlášení o shodě) pro předání a převzetí dokončeného díla a pro zajištění kolaudačního souhlasu * náklady zhotovitele, související s prováděním VZORKOVÁNÍ DODÁVANÝCH MATERIÁLŮ a VÝROBKŮ v souladu s SoD * náklady zhotovitele, související s prováděním zkoušek a REVIZÍ předepsaných technickými normami a vyjádřeními dotčených orgánů pro řádné provedení a předání díla * náklady na individuální zkoušky dodaných a smontovaných technologických zařízení včetně komplexního vyzkoušení * náklady zhotovitele na vypracování provozních řádů pro trvalý provoz * náklady na předání všech návodů k obsluze a údržbě pro technologická zařízení a * náklady na zaškolení obsluhy objednatele" *náklady na revize hromosvodu *náklady na trhové zkoušky - viz statika *náklady na topnou a provozní zkoušku UT </t>
  </si>
  <si>
    <t>Kč</t>
  </si>
  <si>
    <t>1789680569</t>
  </si>
  <si>
    <t>VRN5</t>
  </si>
  <si>
    <t>Finanční náklady</t>
  </si>
  <si>
    <t>VRN-20</t>
  </si>
  <si>
    <t>Rezerva</t>
  </si>
  <si>
    <t>-1370984577</t>
  </si>
  <si>
    <t>VRN7</t>
  </si>
  <si>
    <t>Provozní vlivy</t>
  </si>
  <si>
    <t>VRN7-01</t>
  </si>
  <si>
    <t xml:space="preserve">"* Ochrana stávajících inženýrských sítí na staveništi * Náklady na přezkoumání podkladů objednatele o stavu inženýrských sítí probíhajících staveništěm nebo dotčenými stavbou i mimo území staveniště * Vytýčení jejich skutečné trasy dle podmínek správců sítí v dokladové části * Zajištění aktualizace vyjádření správců sítí v případě ukončení platnosti vyjádření * Zajištění a zebezpečení stávajících inženýrských sítí a přípojek při výkopových a bouracích pracích" </t>
  </si>
  <si>
    <t>-586534766</t>
  </si>
  <si>
    <t>VRN7-02</t>
  </si>
  <si>
    <t xml:space="preserve">"Náklady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 </t>
  </si>
  <si>
    <t>-601817684</t>
  </si>
  <si>
    <t>VRN9</t>
  </si>
  <si>
    <t>Ostatní náklady</t>
  </si>
  <si>
    <t>ON-01</t>
  </si>
  <si>
    <t>Velkoplošný informační panel - povinná publicita projektu - dle požadavku objednatele</t>
  </si>
  <si>
    <t>-1209484879</t>
  </si>
  <si>
    <t>VRN9-01</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</si>
  <si>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t>
  </si>
  <si>
    <t>1515770861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</si>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</sst>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9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protection locked="0"/>
    </xf>
    <xf numFmtId="0" fontId="14" fillId="2" borderId="0" xfId="0" applyFont="1" applyFill="1" applyAlignment="1" applyProtection="1">
      <alignment horizontal="left" vertical="center"/>
    </xf>
    <xf numFmtId="0" fontId="5"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8" fillId="2" borderId="0" xfId="1" applyFill="1"/>
    <xf numFmtId="0" fontId="0" fillId="2" borderId="0" xfId="0" applyFill="1"/>
    <xf numFmtId="0" fontId="14" fillId="2"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5" fillId="2" borderId="0" xfId="0" applyFont="1" applyFill="1" applyAlignment="1">
      <alignment horizontal="left" vertical="center"/>
    </xf>
    <xf numFmtId="0" fontId="34"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9" fillId="0" borderId="0" xfId="0" applyFont="1" applyAlignment="1" applyProtection="1">
      <alignment vertical="top" wrapText="1"/>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3"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3"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0" borderId="1" xfId="0" applyFont="1" applyFill="1" applyBorder="1" applyAlignment="1">
      <alignment horizontal="left" vertical="center"/>
      <protection locked="0"/>
    </xf>
    <xf numFmtId="0" fontId="44" fillId="0"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theme" Target="theme/theme1.xml" /><Relationship Id="rId20" Type="http://schemas.openxmlformats.org/officeDocument/2006/relationships/calcChain" Target="calcChain.xml" /><Relationship Id="rId2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18.57" hidden="1" customWidth="1"/>
    <col min="51" max="51" width="18.57" hidden="1" customWidth="1"/>
    <col min="52" max="52" width="18.57" hidden="1" customWidth="1"/>
    <col min="53" max="53" width="16.43" hidden="1" customWidth="1"/>
    <col min="54" max="54" width="21.43" hidden="1" customWidth="1"/>
    <col min="55" max="55" width="16.43"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ht="21.36"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ht="36.96" customHeight="1">
      <c r="AR2"/>
      <c r="BS2" s="25" t="s">
        <v>8</v>
      </c>
      <c r="BT2" s="25" t="s">
        <v>9</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ht="36.96"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ht="14.4" customHeight="1">
      <c r="B5" s="29"/>
      <c r="C5" s="30"/>
      <c r="D5" s="35" t="s">
        <v>15</v>
      </c>
      <c r="E5" s="30"/>
      <c r="F5" s="30"/>
      <c r="G5" s="30"/>
      <c r="H5" s="30"/>
      <c r="I5" s="30"/>
      <c r="J5" s="30"/>
      <c r="K5" s="36" t="s">
        <v>16</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17</v>
      </c>
      <c r="BS5" s="25" t="s">
        <v>8</v>
      </c>
    </row>
    <row r="6" ht="36.96" customHeight="1">
      <c r="B6" s="29"/>
      <c r="C6" s="30"/>
      <c r="D6" s="38" t="s">
        <v>18</v>
      </c>
      <c r="E6" s="30"/>
      <c r="F6" s="30"/>
      <c r="G6" s="30"/>
      <c r="H6" s="30"/>
      <c r="I6" s="30"/>
      <c r="J6" s="30"/>
      <c r="K6" s="39" t="s">
        <v>19</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8</v>
      </c>
    </row>
    <row r="7" ht="14.4" customHeight="1">
      <c r="B7" s="29"/>
      <c r="C7" s="30"/>
      <c r="D7" s="41"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22</v>
      </c>
      <c r="AL7" s="30"/>
      <c r="AM7" s="30"/>
      <c r="AN7" s="36" t="s">
        <v>21</v>
      </c>
      <c r="AO7" s="30"/>
      <c r="AP7" s="30"/>
      <c r="AQ7" s="32"/>
      <c r="BE7" s="40"/>
      <c r="BS7" s="25" t="s">
        <v>8</v>
      </c>
    </row>
    <row r="8" ht="14.4" customHeight="1">
      <c r="B8" s="29"/>
      <c r="C8" s="30"/>
      <c r="D8" s="41"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25</v>
      </c>
      <c r="AL8" s="30"/>
      <c r="AM8" s="30"/>
      <c r="AN8" s="42" t="s">
        <v>26</v>
      </c>
      <c r="AO8" s="30"/>
      <c r="AP8" s="30"/>
      <c r="AQ8" s="32"/>
      <c r="BE8" s="40"/>
      <c r="BS8" s="25" t="s">
        <v>8</v>
      </c>
    </row>
    <row r="9" ht="14.4"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40"/>
      <c r="BS9" s="25" t="s">
        <v>8</v>
      </c>
    </row>
    <row r="10" ht="14.4" customHeight="1">
      <c r="B10" s="29"/>
      <c r="C10" s="30"/>
      <c r="D10" s="41"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28</v>
      </c>
      <c r="AL10" s="30"/>
      <c r="AM10" s="30"/>
      <c r="AN10" s="36" t="s">
        <v>21</v>
      </c>
      <c r="AO10" s="30"/>
      <c r="AP10" s="30"/>
      <c r="AQ10" s="32"/>
      <c r="BE10" s="40"/>
      <c r="BS10" s="25" t="s">
        <v>8</v>
      </c>
    </row>
    <row r="11" ht="18.48"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30</v>
      </c>
      <c r="AL11" s="30"/>
      <c r="AM11" s="30"/>
      <c r="AN11" s="36" t="s">
        <v>21</v>
      </c>
      <c r="AO11" s="30"/>
      <c r="AP11" s="30"/>
      <c r="AQ11" s="32"/>
      <c r="BE11" s="40"/>
      <c r="BS11" s="25" t="s">
        <v>8</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8</v>
      </c>
    </row>
    <row r="13" ht="14.4" customHeight="1">
      <c r="B13" s="29"/>
      <c r="C13" s="30"/>
      <c r="D13" s="41"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28</v>
      </c>
      <c r="AL13" s="30"/>
      <c r="AM13" s="30"/>
      <c r="AN13" s="43" t="s">
        <v>32</v>
      </c>
      <c r="AO13" s="30"/>
      <c r="AP13" s="30"/>
      <c r="AQ13" s="32"/>
      <c r="BE13" s="40"/>
      <c r="BS13" s="25" t="s">
        <v>8</v>
      </c>
    </row>
    <row r="14">
      <c r="B14" s="29"/>
      <c r="C14" s="30"/>
      <c r="D14" s="30"/>
      <c r="E14" s="43" t="s">
        <v>32</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1" t="s">
        <v>30</v>
      </c>
      <c r="AL14" s="30"/>
      <c r="AM14" s="30"/>
      <c r="AN14" s="43" t="s">
        <v>32</v>
      </c>
      <c r="AO14" s="30"/>
      <c r="AP14" s="30"/>
      <c r="AQ14" s="32"/>
      <c r="BE14" s="40"/>
      <c r="BS14" s="25" t="s">
        <v>8</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28</v>
      </c>
      <c r="AL16" s="30"/>
      <c r="AM16" s="30"/>
      <c r="AN16" s="36" t="s">
        <v>21</v>
      </c>
      <c r="AO16" s="30"/>
      <c r="AP16" s="30"/>
      <c r="AQ16" s="32"/>
      <c r="BE16" s="40"/>
      <c r="BS16" s="25" t="s">
        <v>6</v>
      </c>
    </row>
    <row r="17" ht="18.48"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30</v>
      </c>
      <c r="AL17" s="30"/>
      <c r="AM17" s="30"/>
      <c r="AN17" s="36" t="s">
        <v>21</v>
      </c>
      <c r="AO17" s="30"/>
      <c r="AP17" s="30"/>
      <c r="AQ17" s="32"/>
      <c r="BE17" s="40"/>
      <c r="BS17" s="25" t="s">
        <v>35</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8</v>
      </c>
    </row>
    <row r="19" ht="14.4" customHeight="1">
      <c r="B19" s="29"/>
      <c r="C19" s="30"/>
      <c r="D19" s="41"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8</v>
      </c>
    </row>
    <row r="20" ht="63" customHeight="1">
      <c r="B20" s="29"/>
      <c r="C20" s="30"/>
      <c r="D20" s="30"/>
      <c r="E20" s="45" t="s">
        <v>37</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30"/>
      <c r="AQ22" s="32"/>
      <c r="BE22" s="40"/>
    </row>
    <row r="23" s="1" customFormat="1" ht="25.92" customHeight="1">
      <c r="B23" s="47"/>
      <c r="C23" s="48"/>
      <c r="D23" s="49" t="s">
        <v>38</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40"/>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40"/>
    </row>
    <row r="25" s="1" customFormat="1">
      <c r="B25" s="47"/>
      <c r="C25" s="48"/>
      <c r="D25" s="48"/>
      <c r="E25" s="48"/>
      <c r="F25" s="48"/>
      <c r="G25" s="48"/>
      <c r="H25" s="48"/>
      <c r="I25" s="48"/>
      <c r="J25" s="48"/>
      <c r="K25" s="48"/>
      <c r="L25" s="53" t="s">
        <v>39</v>
      </c>
      <c r="M25" s="53"/>
      <c r="N25" s="53"/>
      <c r="O25" s="53"/>
      <c r="P25" s="48"/>
      <c r="Q25" s="48"/>
      <c r="R25" s="48"/>
      <c r="S25" s="48"/>
      <c r="T25" s="48"/>
      <c r="U25" s="48"/>
      <c r="V25" s="48"/>
      <c r="W25" s="53" t="s">
        <v>40</v>
      </c>
      <c r="X25" s="53"/>
      <c r="Y25" s="53"/>
      <c r="Z25" s="53"/>
      <c r="AA25" s="53"/>
      <c r="AB25" s="53"/>
      <c r="AC25" s="53"/>
      <c r="AD25" s="53"/>
      <c r="AE25" s="53"/>
      <c r="AF25" s="48"/>
      <c r="AG25" s="48"/>
      <c r="AH25" s="48"/>
      <c r="AI25" s="48"/>
      <c r="AJ25" s="48"/>
      <c r="AK25" s="53" t="s">
        <v>41</v>
      </c>
      <c r="AL25" s="53"/>
      <c r="AM25" s="53"/>
      <c r="AN25" s="53"/>
      <c r="AO25" s="53"/>
      <c r="AP25" s="48"/>
      <c r="AQ25" s="52"/>
      <c r="BE25" s="40"/>
    </row>
    <row r="26" s="2" customFormat="1" ht="14.4" customHeight="1">
      <c r="B26" s="54"/>
      <c r="C26" s="55"/>
      <c r="D26" s="56" t="s">
        <v>42</v>
      </c>
      <c r="E26" s="55"/>
      <c r="F26" s="56" t="s">
        <v>43</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40"/>
    </row>
    <row r="27" s="2" customFormat="1" ht="14.4" customHeight="1">
      <c r="B27" s="54"/>
      <c r="C27" s="55"/>
      <c r="D27" s="55"/>
      <c r="E27" s="55"/>
      <c r="F27" s="56" t="s">
        <v>44</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40"/>
    </row>
    <row r="28" hidden="1" s="2" customFormat="1" ht="14.4" customHeight="1">
      <c r="B28" s="54"/>
      <c r="C28" s="55"/>
      <c r="D28" s="55"/>
      <c r="E28" s="55"/>
      <c r="F28" s="56" t="s">
        <v>45</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40"/>
    </row>
    <row r="29" hidden="1" s="2" customFormat="1" ht="14.4" customHeight="1">
      <c r="B29" s="54"/>
      <c r="C29" s="55"/>
      <c r="D29" s="55"/>
      <c r="E29" s="55"/>
      <c r="F29" s="56" t="s">
        <v>46</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40"/>
    </row>
    <row r="30" hidden="1" s="2" customFormat="1" ht="14.4" customHeight="1">
      <c r="B30" s="54"/>
      <c r="C30" s="55"/>
      <c r="D30" s="55"/>
      <c r="E30" s="55"/>
      <c r="F30" s="56" t="s">
        <v>47</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40"/>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40"/>
    </row>
    <row r="32" s="1" customFormat="1" ht="25.92" customHeight="1">
      <c r="B32" s="47"/>
      <c r="C32" s="60"/>
      <c r="D32" s="61" t="s">
        <v>48</v>
      </c>
      <c r="E32" s="62"/>
      <c r="F32" s="62"/>
      <c r="G32" s="62"/>
      <c r="H32" s="62"/>
      <c r="I32" s="62"/>
      <c r="J32" s="62"/>
      <c r="K32" s="62"/>
      <c r="L32" s="62"/>
      <c r="M32" s="62"/>
      <c r="N32" s="62"/>
      <c r="O32" s="62"/>
      <c r="P32" s="62"/>
      <c r="Q32" s="62"/>
      <c r="R32" s="62"/>
      <c r="S32" s="62"/>
      <c r="T32" s="63" t="s">
        <v>49</v>
      </c>
      <c r="U32" s="62"/>
      <c r="V32" s="62"/>
      <c r="W32" s="62"/>
      <c r="X32" s="64" t="s">
        <v>50</v>
      </c>
      <c r="Y32" s="62"/>
      <c r="Z32" s="62"/>
      <c r="AA32" s="62"/>
      <c r="AB32" s="62"/>
      <c r="AC32" s="62"/>
      <c r="AD32" s="62"/>
      <c r="AE32" s="62"/>
      <c r="AF32" s="62"/>
      <c r="AG32" s="62"/>
      <c r="AH32" s="62"/>
      <c r="AI32" s="62"/>
      <c r="AJ32" s="62"/>
      <c r="AK32" s="65">
        <f>SUM(AK23:AK30)</f>
        <v>0</v>
      </c>
      <c r="AL32" s="62"/>
      <c r="AM32" s="62"/>
      <c r="AN32" s="62"/>
      <c r="AO32" s="66"/>
      <c r="AP32" s="60"/>
      <c r="AQ32" s="67"/>
      <c r="BE32" s="40"/>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3"/>
    </row>
    <row r="39" s="1" customFormat="1" ht="36.96" customHeight="1">
      <c r="B39" s="47"/>
      <c r="C39" s="74" t="s">
        <v>51</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3"/>
    </row>
    <row r="40" s="1" customFormat="1" ht="6.96" customHeight="1">
      <c r="B40" s="47"/>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3"/>
    </row>
    <row r="41" s="3" customFormat="1" ht="14.4" customHeight="1">
      <c r="B41" s="76"/>
      <c r="C41" s="77" t="s">
        <v>15</v>
      </c>
      <c r="D41" s="78"/>
      <c r="E41" s="78"/>
      <c r="F41" s="78"/>
      <c r="G41" s="78"/>
      <c r="H41" s="78"/>
      <c r="I41" s="78"/>
      <c r="J41" s="78"/>
      <c r="K41" s="78"/>
      <c r="L41" s="78" t="str">
        <f>K5</f>
        <v>PS-18001</v>
      </c>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9"/>
    </row>
    <row r="42" s="4" customFormat="1" ht="36.96" customHeight="1">
      <c r="B42" s="80"/>
      <c r="C42" s="81" t="s">
        <v>18</v>
      </c>
      <c r="D42" s="82"/>
      <c r="E42" s="82"/>
      <c r="F42" s="82"/>
      <c r="G42" s="82"/>
      <c r="H42" s="82"/>
      <c r="I42" s="82"/>
      <c r="J42" s="82"/>
      <c r="K42" s="82"/>
      <c r="L42" s="83" t="str">
        <f>K6</f>
        <v>Náměstí Ostrava-Jih, Veřejný prostor Hrabůvka</v>
      </c>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4"/>
    </row>
    <row r="43" s="1" customFormat="1" ht="6.96" customHeight="1">
      <c r="B43" s="47"/>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3"/>
    </row>
    <row r="44" s="1" customFormat="1">
      <c r="B44" s="47"/>
      <c r="C44" s="77" t="s">
        <v>23</v>
      </c>
      <c r="D44" s="75"/>
      <c r="E44" s="75"/>
      <c r="F44" s="75"/>
      <c r="G44" s="75"/>
      <c r="H44" s="75"/>
      <c r="I44" s="75"/>
      <c r="J44" s="75"/>
      <c r="K44" s="75"/>
      <c r="L44" s="85" t="str">
        <f>IF(K8="","",K8)</f>
        <v xml:space="preserve"> </v>
      </c>
      <c r="M44" s="75"/>
      <c r="N44" s="75"/>
      <c r="O44" s="75"/>
      <c r="P44" s="75"/>
      <c r="Q44" s="75"/>
      <c r="R44" s="75"/>
      <c r="S44" s="75"/>
      <c r="T44" s="75"/>
      <c r="U44" s="75"/>
      <c r="V44" s="75"/>
      <c r="W44" s="75"/>
      <c r="X44" s="75"/>
      <c r="Y44" s="75"/>
      <c r="Z44" s="75"/>
      <c r="AA44" s="75"/>
      <c r="AB44" s="75"/>
      <c r="AC44" s="75"/>
      <c r="AD44" s="75"/>
      <c r="AE44" s="75"/>
      <c r="AF44" s="75"/>
      <c r="AG44" s="75"/>
      <c r="AH44" s="75"/>
      <c r="AI44" s="77" t="s">
        <v>25</v>
      </c>
      <c r="AJ44" s="75"/>
      <c r="AK44" s="75"/>
      <c r="AL44" s="75"/>
      <c r="AM44" s="86" t="str">
        <f>IF(AN8= "","",AN8)</f>
        <v>24. 5. 2018</v>
      </c>
      <c r="AN44" s="86"/>
      <c r="AO44" s="75"/>
      <c r="AP44" s="75"/>
      <c r="AQ44" s="75"/>
      <c r="AR44" s="73"/>
    </row>
    <row r="45" s="1" customFormat="1" ht="6.96" customHeight="1">
      <c r="B45" s="47"/>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3"/>
    </row>
    <row r="46" s="1" customFormat="1">
      <c r="B46" s="47"/>
      <c r="C46" s="77" t="s">
        <v>27</v>
      </c>
      <c r="D46" s="75"/>
      <c r="E46" s="75"/>
      <c r="F46" s="75"/>
      <c r="G46" s="75"/>
      <c r="H46" s="75"/>
      <c r="I46" s="75"/>
      <c r="J46" s="75"/>
      <c r="K46" s="75"/>
      <c r="L46" s="78" t="str">
        <f>IF(E11= "","",E11)</f>
        <v>SMO-Úřad městského obvodu Ostrava-Jih</v>
      </c>
      <c r="M46" s="75"/>
      <c r="N46" s="75"/>
      <c r="O46" s="75"/>
      <c r="P46" s="75"/>
      <c r="Q46" s="75"/>
      <c r="R46" s="75"/>
      <c r="S46" s="75"/>
      <c r="T46" s="75"/>
      <c r="U46" s="75"/>
      <c r="V46" s="75"/>
      <c r="W46" s="75"/>
      <c r="X46" s="75"/>
      <c r="Y46" s="75"/>
      <c r="Z46" s="75"/>
      <c r="AA46" s="75"/>
      <c r="AB46" s="75"/>
      <c r="AC46" s="75"/>
      <c r="AD46" s="75"/>
      <c r="AE46" s="75"/>
      <c r="AF46" s="75"/>
      <c r="AG46" s="75"/>
      <c r="AH46" s="75"/>
      <c r="AI46" s="77" t="s">
        <v>33</v>
      </c>
      <c r="AJ46" s="75"/>
      <c r="AK46" s="75"/>
      <c r="AL46" s="75"/>
      <c r="AM46" s="78" t="str">
        <f>IF(E17="","",E17)</f>
        <v xml:space="preserve">PROJEKTSTUDIO EUCZ, s.r.o., Ostrava </v>
      </c>
      <c r="AN46" s="78"/>
      <c r="AO46" s="78"/>
      <c r="AP46" s="78"/>
      <c r="AQ46" s="75"/>
      <c r="AR46" s="73"/>
      <c r="AS46" s="87" t="s">
        <v>52</v>
      </c>
      <c r="AT46" s="88"/>
      <c r="AU46" s="89"/>
      <c r="AV46" s="89"/>
      <c r="AW46" s="89"/>
      <c r="AX46" s="89"/>
      <c r="AY46" s="89"/>
      <c r="AZ46" s="89"/>
      <c r="BA46" s="89"/>
      <c r="BB46" s="89"/>
      <c r="BC46" s="89"/>
      <c r="BD46" s="90"/>
    </row>
    <row r="47" s="1" customFormat="1">
      <c r="B47" s="47"/>
      <c r="C47" s="77" t="s">
        <v>31</v>
      </c>
      <c r="D47" s="75"/>
      <c r="E47" s="75"/>
      <c r="F47" s="75"/>
      <c r="G47" s="75"/>
      <c r="H47" s="75"/>
      <c r="I47" s="75"/>
      <c r="J47" s="75"/>
      <c r="K47" s="75"/>
      <c r="L47" s="78" t="str">
        <f>IF(E14= "Vyplň údaj","",E14)</f>
        <v/>
      </c>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3"/>
      <c r="AS47" s="91"/>
      <c r="AT47" s="92"/>
      <c r="AU47" s="93"/>
      <c r="AV47" s="93"/>
      <c r="AW47" s="93"/>
      <c r="AX47" s="93"/>
      <c r="AY47" s="93"/>
      <c r="AZ47" s="93"/>
      <c r="BA47" s="93"/>
      <c r="BB47" s="93"/>
      <c r="BC47" s="93"/>
      <c r="BD47" s="94"/>
    </row>
    <row r="48" s="1" customFormat="1" ht="10.8" customHeight="1">
      <c r="B48" s="47"/>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3"/>
      <c r="AS48" s="95"/>
      <c r="AT48" s="56"/>
      <c r="AU48" s="48"/>
      <c r="AV48" s="48"/>
      <c r="AW48" s="48"/>
      <c r="AX48" s="48"/>
      <c r="AY48" s="48"/>
      <c r="AZ48" s="48"/>
      <c r="BA48" s="48"/>
      <c r="BB48" s="48"/>
      <c r="BC48" s="48"/>
      <c r="BD48" s="96"/>
    </row>
    <row r="49" s="1" customFormat="1" ht="29.28" customHeight="1">
      <c r="B49" s="47"/>
      <c r="C49" s="97" t="s">
        <v>53</v>
      </c>
      <c r="D49" s="98"/>
      <c r="E49" s="98"/>
      <c r="F49" s="98"/>
      <c r="G49" s="98"/>
      <c r="H49" s="99"/>
      <c r="I49" s="100" t="s">
        <v>54</v>
      </c>
      <c r="J49" s="98"/>
      <c r="K49" s="98"/>
      <c r="L49" s="98"/>
      <c r="M49" s="98"/>
      <c r="N49" s="98"/>
      <c r="O49" s="98"/>
      <c r="P49" s="98"/>
      <c r="Q49" s="98"/>
      <c r="R49" s="98"/>
      <c r="S49" s="98"/>
      <c r="T49" s="98"/>
      <c r="U49" s="98"/>
      <c r="V49" s="98"/>
      <c r="W49" s="98"/>
      <c r="X49" s="98"/>
      <c r="Y49" s="98"/>
      <c r="Z49" s="98"/>
      <c r="AA49" s="98"/>
      <c r="AB49" s="98"/>
      <c r="AC49" s="98"/>
      <c r="AD49" s="98"/>
      <c r="AE49" s="98"/>
      <c r="AF49" s="98"/>
      <c r="AG49" s="101" t="s">
        <v>55</v>
      </c>
      <c r="AH49" s="98"/>
      <c r="AI49" s="98"/>
      <c r="AJ49" s="98"/>
      <c r="AK49" s="98"/>
      <c r="AL49" s="98"/>
      <c r="AM49" s="98"/>
      <c r="AN49" s="100" t="s">
        <v>56</v>
      </c>
      <c r="AO49" s="98"/>
      <c r="AP49" s="98"/>
      <c r="AQ49" s="102" t="s">
        <v>57</v>
      </c>
      <c r="AR49" s="73"/>
      <c r="AS49" s="103" t="s">
        <v>58</v>
      </c>
      <c r="AT49" s="104" t="s">
        <v>59</v>
      </c>
      <c r="AU49" s="104" t="s">
        <v>60</v>
      </c>
      <c r="AV49" s="104" t="s">
        <v>61</v>
      </c>
      <c r="AW49" s="104" t="s">
        <v>62</v>
      </c>
      <c r="AX49" s="104" t="s">
        <v>63</v>
      </c>
      <c r="AY49" s="104" t="s">
        <v>64</v>
      </c>
      <c r="AZ49" s="104" t="s">
        <v>65</v>
      </c>
      <c r="BA49" s="104" t="s">
        <v>66</v>
      </c>
      <c r="BB49" s="104" t="s">
        <v>67</v>
      </c>
      <c r="BC49" s="104" t="s">
        <v>68</v>
      </c>
      <c r="BD49" s="105" t="s">
        <v>69</v>
      </c>
    </row>
    <row r="50" s="1" customFormat="1" ht="10.8" customHeight="1">
      <c r="B50" s="47"/>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3"/>
      <c r="AS50" s="106"/>
      <c r="AT50" s="107"/>
      <c r="AU50" s="107"/>
      <c r="AV50" s="107"/>
      <c r="AW50" s="107"/>
      <c r="AX50" s="107"/>
      <c r="AY50" s="107"/>
      <c r="AZ50" s="107"/>
      <c r="BA50" s="107"/>
      <c r="BB50" s="107"/>
      <c r="BC50" s="107"/>
      <c r="BD50" s="108"/>
    </row>
    <row r="51" s="4" customFormat="1" ht="32.4" customHeight="1">
      <c r="B51" s="80"/>
      <c r="C51" s="109" t="s">
        <v>70</v>
      </c>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1">
        <f>ROUND(AG52+AG54+AG56+AG58+AG62+AG64+AG66+AG68+AG70+AG72+AG74+AG76+AG78,2)</f>
        <v>0</v>
      </c>
      <c r="AH51" s="111"/>
      <c r="AI51" s="111"/>
      <c r="AJ51" s="111"/>
      <c r="AK51" s="111"/>
      <c r="AL51" s="111"/>
      <c r="AM51" s="111"/>
      <c r="AN51" s="112">
        <f>SUM(AG51,AT51)</f>
        <v>0</v>
      </c>
      <c r="AO51" s="112"/>
      <c r="AP51" s="112"/>
      <c r="AQ51" s="113" t="s">
        <v>21</v>
      </c>
      <c r="AR51" s="84"/>
      <c r="AS51" s="114">
        <f>ROUND(AS52+AS54+AS56+AS58+AS62+AS64+AS66+AS68+AS70+AS72+AS74+AS76+AS78,2)</f>
        <v>0</v>
      </c>
      <c r="AT51" s="115">
        <f>ROUND(SUM(AV51:AW51),2)</f>
        <v>0</v>
      </c>
      <c r="AU51" s="116">
        <f>ROUND(AU52+AU54+AU56+AU58+AU62+AU64+AU66+AU68+AU70+AU72+AU74+AU76+AU78,5)</f>
        <v>0</v>
      </c>
      <c r="AV51" s="115">
        <f>ROUND(AZ51*L26,2)</f>
        <v>0</v>
      </c>
      <c r="AW51" s="115">
        <f>ROUND(BA51*L27,2)</f>
        <v>0</v>
      </c>
      <c r="AX51" s="115">
        <f>ROUND(BB51*L26,2)</f>
        <v>0</v>
      </c>
      <c r="AY51" s="115">
        <f>ROUND(BC51*L27,2)</f>
        <v>0</v>
      </c>
      <c r="AZ51" s="115">
        <f>ROUND(AZ52+AZ54+AZ56+AZ58+AZ62+AZ64+AZ66+AZ68+AZ70+AZ72+AZ74+AZ76+AZ78,2)</f>
        <v>0</v>
      </c>
      <c r="BA51" s="115">
        <f>ROUND(BA52+BA54+BA56+BA58+BA62+BA64+BA66+BA68+BA70+BA72+BA74+BA76+BA78,2)</f>
        <v>0</v>
      </c>
      <c r="BB51" s="115">
        <f>ROUND(BB52+BB54+BB56+BB58+BB62+BB64+BB66+BB68+BB70+BB72+BB74+BB76+BB78,2)</f>
        <v>0</v>
      </c>
      <c r="BC51" s="115">
        <f>ROUND(BC52+BC54+BC56+BC58+BC62+BC64+BC66+BC68+BC70+BC72+BC74+BC76+BC78,2)</f>
        <v>0</v>
      </c>
      <c r="BD51" s="117">
        <f>ROUND(BD52+BD54+BD56+BD58+BD62+BD64+BD66+BD68+BD70+BD72+BD74+BD76+BD78,2)</f>
        <v>0</v>
      </c>
      <c r="BS51" s="118" t="s">
        <v>71</v>
      </c>
      <c r="BT51" s="118" t="s">
        <v>72</v>
      </c>
      <c r="BU51" s="119" t="s">
        <v>73</v>
      </c>
      <c r="BV51" s="118" t="s">
        <v>74</v>
      </c>
      <c r="BW51" s="118" t="s">
        <v>7</v>
      </c>
      <c r="BX51" s="118" t="s">
        <v>75</v>
      </c>
      <c r="CL51" s="118" t="s">
        <v>21</v>
      </c>
    </row>
    <row r="52" s="5" customFormat="1" ht="28.8" customHeight="1">
      <c r="B52" s="120"/>
      <c r="C52" s="121"/>
      <c r="D52" s="122" t="s">
        <v>76</v>
      </c>
      <c r="E52" s="122"/>
      <c r="F52" s="122"/>
      <c r="G52" s="122"/>
      <c r="H52" s="122"/>
      <c r="I52" s="123"/>
      <c r="J52" s="122" t="s">
        <v>77</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ROUND(AG53,2)</f>
        <v>0</v>
      </c>
      <c r="AH52" s="123"/>
      <c r="AI52" s="123"/>
      <c r="AJ52" s="123"/>
      <c r="AK52" s="123"/>
      <c r="AL52" s="123"/>
      <c r="AM52" s="123"/>
      <c r="AN52" s="125">
        <f>SUM(AG52,AT52)</f>
        <v>0</v>
      </c>
      <c r="AO52" s="123"/>
      <c r="AP52" s="123"/>
      <c r="AQ52" s="126" t="s">
        <v>78</v>
      </c>
      <c r="AR52" s="127"/>
      <c r="AS52" s="128">
        <f>ROUND(AS53,2)</f>
        <v>0</v>
      </c>
      <c r="AT52" s="129">
        <f>ROUND(SUM(AV52:AW52),2)</f>
        <v>0</v>
      </c>
      <c r="AU52" s="130">
        <f>ROUND(AU53,5)</f>
        <v>0</v>
      </c>
      <c r="AV52" s="129">
        <f>ROUND(AZ52*L26,2)</f>
        <v>0</v>
      </c>
      <c r="AW52" s="129">
        <f>ROUND(BA52*L27,2)</f>
        <v>0</v>
      </c>
      <c r="AX52" s="129">
        <f>ROUND(BB52*L26,2)</f>
        <v>0</v>
      </c>
      <c r="AY52" s="129">
        <f>ROUND(BC52*L27,2)</f>
        <v>0</v>
      </c>
      <c r="AZ52" s="129">
        <f>ROUND(AZ53,2)</f>
        <v>0</v>
      </c>
      <c r="BA52" s="129">
        <f>ROUND(BA53,2)</f>
        <v>0</v>
      </c>
      <c r="BB52" s="129">
        <f>ROUND(BB53,2)</f>
        <v>0</v>
      </c>
      <c r="BC52" s="129">
        <f>ROUND(BC53,2)</f>
        <v>0</v>
      </c>
      <c r="BD52" s="131">
        <f>ROUND(BD53,2)</f>
        <v>0</v>
      </c>
      <c r="BS52" s="132" t="s">
        <v>71</v>
      </c>
      <c r="BT52" s="132" t="s">
        <v>79</v>
      </c>
      <c r="BU52" s="132" t="s">
        <v>73</v>
      </c>
      <c r="BV52" s="132" t="s">
        <v>74</v>
      </c>
      <c r="BW52" s="132" t="s">
        <v>80</v>
      </c>
      <c r="BX52" s="132" t="s">
        <v>7</v>
      </c>
      <c r="CL52" s="132" t="s">
        <v>21</v>
      </c>
      <c r="CM52" s="132" t="s">
        <v>81</v>
      </c>
    </row>
    <row r="53" s="6" customFormat="1" ht="28.8" customHeight="1">
      <c r="A53" s="133" t="s">
        <v>82</v>
      </c>
      <c r="B53" s="134"/>
      <c r="C53" s="135"/>
      <c r="D53" s="135"/>
      <c r="E53" s="136" t="s">
        <v>83</v>
      </c>
      <c r="F53" s="136"/>
      <c r="G53" s="136"/>
      <c r="H53" s="136"/>
      <c r="I53" s="136"/>
      <c r="J53" s="135"/>
      <c r="K53" s="136" t="s">
        <v>84</v>
      </c>
      <c r="L53" s="136"/>
      <c r="M53" s="136"/>
      <c r="N53" s="136"/>
      <c r="O53" s="136"/>
      <c r="P53" s="136"/>
      <c r="Q53" s="136"/>
      <c r="R53" s="136"/>
      <c r="S53" s="136"/>
      <c r="T53" s="136"/>
      <c r="U53" s="136"/>
      <c r="V53" s="136"/>
      <c r="W53" s="136"/>
      <c r="X53" s="136"/>
      <c r="Y53" s="136"/>
      <c r="Z53" s="136"/>
      <c r="AA53" s="136"/>
      <c r="AB53" s="136"/>
      <c r="AC53" s="136"/>
      <c r="AD53" s="136"/>
      <c r="AE53" s="136"/>
      <c r="AF53" s="136"/>
      <c r="AG53" s="137">
        <f>'01.1 - Soupis prací - Dem...'!J29</f>
        <v>0</v>
      </c>
      <c r="AH53" s="135"/>
      <c r="AI53" s="135"/>
      <c r="AJ53" s="135"/>
      <c r="AK53" s="135"/>
      <c r="AL53" s="135"/>
      <c r="AM53" s="135"/>
      <c r="AN53" s="137">
        <f>SUM(AG53,AT53)</f>
        <v>0</v>
      </c>
      <c r="AO53" s="135"/>
      <c r="AP53" s="135"/>
      <c r="AQ53" s="138" t="s">
        <v>85</v>
      </c>
      <c r="AR53" s="139"/>
      <c r="AS53" s="140">
        <v>0</v>
      </c>
      <c r="AT53" s="141">
        <f>ROUND(SUM(AV53:AW53),2)</f>
        <v>0</v>
      </c>
      <c r="AU53" s="142">
        <f>'01.1 - Soupis prací - Dem...'!P97</f>
        <v>0</v>
      </c>
      <c r="AV53" s="141">
        <f>'01.1 - Soupis prací - Dem...'!J32</f>
        <v>0</v>
      </c>
      <c r="AW53" s="141">
        <f>'01.1 - Soupis prací - Dem...'!J33</f>
        <v>0</v>
      </c>
      <c r="AX53" s="141">
        <f>'01.1 - Soupis prací - Dem...'!J34</f>
        <v>0</v>
      </c>
      <c r="AY53" s="141">
        <f>'01.1 - Soupis prací - Dem...'!J35</f>
        <v>0</v>
      </c>
      <c r="AZ53" s="141">
        <f>'01.1 - Soupis prací - Dem...'!F32</f>
        <v>0</v>
      </c>
      <c r="BA53" s="141">
        <f>'01.1 - Soupis prací - Dem...'!F33</f>
        <v>0</v>
      </c>
      <c r="BB53" s="141">
        <f>'01.1 - Soupis prací - Dem...'!F34</f>
        <v>0</v>
      </c>
      <c r="BC53" s="141">
        <f>'01.1 - Soupis prací - Dem...'!F35</f>
        <v>0</v>
      </c>
      <c r="BD53" s="143">
        <f>'01.1 - Soupis prací - Dem...'!F36</f>
        <v>0</v>
      </c>
      <c r="BT53" s="144" t="s">
        <v>81</v>
      </c>
      <c r="BV53" s="144" t="s">
        <v>74</v>
      </c>
      <c r="BW53" s="144" t="s">
        <v>86</v>
      </c>
      <c r="BX53" s="144" t="s">
        <v>80</v>
      </c>
      <c r="CL53" s="144" t="s">
        <v>21</v>
      </c>
    </row>
    <row r="54" s="5" customFormat="1" ht="28.8" customHeight="1">
      <c r="B54" s="120"/>
      <c r="C54" s="121"/>
      <c r="D54" s="122" t="s">
        <v>87</v>
      </c>
      <c r="E54" s="122"/>
      <c r="F54" s="122"/>
      <c r="G54" s="122"/>
      <c r="H54" s="122"/>
      <c r="I54" s="123"/>
      <c r="J54" s="122" t="s">
        <v>88</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ROUND(AG55,2)</f>
        <v>0</v>
      </c>
      <c r="AH54" s="123"/>
      <c r="AI54" s="123"/>
      <c r="AJ54" s="123"/>
      <c r="AK54" s="123"/>
      <c r="AL54" s="123"/>
      <c r="AM54" s="123"/>
      <c r="AN54" s="125">
        <f>SUM(AG54,AT54)</f>
        <v>0</v>
      </c>
      <c r="AO54" s="123"/>
      <c r="AP54" s="123"/>
      <c r="AQ54" s="126" t="s">
        <v>78</v>
      </c>
      <c r="AR54" s="127"/>
      <c r="AS54" s="128">
        <f>ROUND(AS55,2)</f>
        <v>0</v>
      </c>
      <c r="AT54" s="129">
        <f>ROUND(SUM(AV54:AW54),2)</f>
        <v>0</v>
      </c>
      <c r="AU54" s="130">
        <f>ROUND(AU55,5)</f>
        <v>0</v>
      </c>
      <c r="AV54" s="129">
        <f>ROUND(AZ54*L26,2)</f>
        <v>0</v>
      </c>
      <c r="AW54" s="129">
        <f>ROUND(BA54*L27,2)</f>
        <v>0</v>
      </c>
      <c r="AX54" s="129">
        <f>ROUND(BB54*L26,2)</f>
        <v>0</v>
      </c>
      <c r="AY54" s="129">
        <f>ROUND(BC54*L27,2)</f>
        <v>0</v>
      </c>
      <c r="AZ54" s="129">
        <f>ROUND(AZ55,2)</f>
        <v>0</v>
      </c>
      <c r="BA54" s="129">
        <f>ROUND(BA55,2)</f>
        <v>0</v>
      </c>
      <c r="BB54" s="129">
        <f>ROUND(BB55,2)</f>
        <v>0</v>
      </c>
      <c r="BC54" s="129">
        <f>ROUND(BC55,2)</f>
        <v>0</v>
      </c>
      <c r="BD54" s="131">
        <f>ROUND(BD55,2)</f>
        <v>0</v>
      </c>
      <c r="BS54" s="132" t="s">
        <v>71</v>
      </c>
      <c r="BT54" s="132" t="s">
        <v>79</v>
      </c>
      <c r="BU54" s="132" t="s">
        <v>73</v>
      </c>
      <c r="BV54" s="132" t="s">
        <v>74</v>
      </c>
      <c r="BW54" s="132" t="s">
        <v>89</v>
      </c>
      <c r="BX54" s="132" t="s">
        <v>7</v>
      </c>
      <c r="CL54" s="132" t="s">
        <v>21</v>
      </c>
      <c r="CM54" s="132" t="s">
        <v>81</v>
      </c>
    </row>
    <row r="55" s="6" customFormat="1" ht="43.2" customHeight="1">
      <c r="A55" s="133" t="s">
        <v>82</v>
      </c>
      <c r="B55" s="134"/>
      <c r="C55" s="135"/>
      <c r="D55" s="135"/>
      <c r="E55" s="136" t="s">
        <v>90</v>
      </c>
      <c r="F55" s="136"/>
      <c r="G55" s="136"/>
      <c r="H55" s="136"/>
      <c r="I55" s="136"/>
      <c r="J55" s="135"/>
      <c r="K55" s="136" t="s">
        <v>91</v>
      </c>
      <c r="L55" s="136"/>
      <c r="M55" s="136"/>
      <c r="N55" s="136"/>
      <c r="O55" s="136"/>
      <c r="P55" s="136"/>
      <c r="Q55" s="136"/>
      <c r="R55" s="136"/>
      <c r="S55" s="136"/>
      <c r="T55" s="136"/>
      <c r="U55" s="136"/>
      <c r="V55" s="136"/>
      <c r="W55" s="136"/>
      <c r="X55" s="136"/>
      <c r="Y55" s="136"/>
      <c r="Z55" s="136"/>
      <c r="AA55" s="136"/>
      <c r="AB55" s="136"/>
      <c r="AC55" s="136"/>
      <c r="AD55" s="136"/>
      <c r="AE55" s="136"/>
      <c r="AF55" s="136"/>
      <c r="AG55" s="137">
        <f>'02.1 - Soupis prací - Zpe...'!J29</f>
        <v>0</v>
      </c>
      <c r="AH55" s="135"/>
      <c r="AI55" s="135"/>
      <c r="AJ55" s="135"/>
      <c r="AK55" s="135"/>
      <c r="AL55" s="135"/>
      <c r="AM55" s="135"/>
      <c r="AN55" s="137">
        <f>SUM(AG55,AT55)</f>
        <v>0</v>
      </c>
      <c r="AO55" s="135"/>
      <c r="AP55" s="135"/>
      <c r="AQ55" s="138" t="s">
        <v>85</v>
      </c>
      <c r="AR55" s="139"/>
      <c r="AS55" s="140">
        <v>0</v>
      </c>
      <c r="AT55" s="141">
        <f>ROUND(SUM(AV55:AW55),2)</f>
        <v>0</v>
      </c>
      <c r="AU55" s="142">
        <f>'02.1 - Soupis prací - Zpe...'!P101</f>
        <v>0</v>
      </c>
      <c r="AV55" s="141">
        <f>'02.1 - Soupis prací - Zpe...'!J32</f>
        <v>0</v>
      </c>
      <c r="AW55" s="141">
        <f>'02.1 - Soupis prací - Zpe...'!J33</f>
        <v>0</v>
      </c>
      <c r="AX55" s="141">
        <f>'02.1 - Soupis prací - Zpe...'!J34</f>
        <v>0</v>
      </c>
      <c r="AY55" s="141">
        <f>'02.1 - Soupis prací - Zpe...'!J35</f>
        <v>0</v>
      </c>
      <c r="AZ55" s="141">
        <f>'02.1 - Soupis prací - Zpe...'!F32</f>
        <v>0</v>
      </c>
      <c r="BA55" s="141">
        <f>'02.1 - Soupis prací - Zpe...'!F33</f>
        <v>0</v>
      </c>
      <c r="BB55" s="141">
        <f>'02.1 - Soupis prací - Zpe...'!F34</f>
        <v>0</v>
      </c>
      <c r="BC55" s="141">
        <f>'02.1 - Soupis prací - Zpe...'!F35</f>
        <v>0</v>
      </c>
      <c r="BD55" s="143">
        <f>'02.1 - Soupis prací - Zpe...'!F36</f>
        <v>0</v>
      </c>
      <c r="BT55" s="144" t="s">
        <v>81</v>
      </c>
      <c r="BV55" s="144" t="s">
        <v>74</v>
      </c>
      <c r="BW55" s="144" t="s">
        <v>92</v>
      </c>
      <c r="BX55" s="144" t="s">
        <v>89</v>
      </c>
      <c r="CL55" s="144" t="s">
        <v>21</v>
      </c>
    </row>
    <row r="56" s="5" customFormat="1" ht="28.8" customHeight="1">
      <c r="B56" s="120"/>
      <c r="C56" s="121"/>
      <c r="D56" s="122" t="s">
        <v>93</v>
      </c>
      <c r="E56" s="122"/>
      <c r="F56" s="122"/>
      <c r="G56" s="122"/>
      <c r="H56" s="122"/>
      <c r="I56" s="123"/>
      <c r="J56" s="122" t="s">
        <v>94</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ROUND(AG57,2)</f>
        <v>0</v>
      </c>
      <c r="AH56" s="123"/>
      <c r="AI56" s="123"/>
      <c r="AJ56" s="123"/>
      <c r="AK56" s="123"/>
      <c r="AL56" s="123"/>
      <c r="AM56" s="123"/>
      <c r="AN56" s="125">
        <f>SUM(AG56,AT56)</f>
        <v>0</v>
      </c>
      <c r="AO56" s="123"/>
      <c r="AP56" s="123"/>
      <c r="AQ56" s="126" t="s">
        <v>78</v>
      </c>
      <c r="AR56" s="127"/>
      <c r="AS56" s="128">
        <f>ROUND(AS57,2)</f>
        <v>0</v>
      </c>
      <c r="AT56" s="129">
        <f>ROUND(SUM(AV56:AW56),2)</f>
        <v>0</v>
      </c>
      <c r="AU56" s="130">
        <f>ROUND(AU57,5)</f>
        <v>0</v>
      </c>
      <c r="AV56" s="129">
        <f>ROUND(AZ56*L26,2)</f>
        <v>0</v>
      </c>
      <c r="AW56" s="129">
        <f>ROUND(BA56*L27,2)</f>
        <v>0</v>
      </c>
      <c r="AX56" s="129">
        <f>ROUND(BB56*L26,2)</f>
        <v>0</v>
      </c>
      <c r="AY56" s="129">
        <f>ROUND(BC56*L27,2)</f>
        <v>0</v>
      </c>
      <c r="AZ56" s="129">
        <f>ROUND(AZ57,2)</f>
        <v>0</v>
      </c>
      <c r="BA56" s="129">
        <f>ROUND(BA57,2)</f>
        <v>0</v>
      </c>
      <c r="BB56" s="129">
        <f>ROUND(BB57,2)</f>
        <v>0</v>
      </c>
      <c r="BC56" s="129">
        <f>ROUND(BC57,2)</f>
        <v>0</v>
      </c>
      <c r="BD56" s="131">
        <f>ROUND(BD57,2)</f>
        <v>0</v>
      </c>
      <c r="BS56" s="132" t="s">
        <v>71</v>
      </c>
      <c r="BT56" s="132" t="s">
        <v>79</v>
      </c>
      <c r="BU56" s="132" t="s">
        <v>73</v>
      </c>
      <c r="BV56" s="132" t="s">
        <v>74</v>
      </c>
      <c r="BW56" s="132" t="s">
        <v>95</v>
      </c>
      <c r="BX56" s="132" t="s">
        <v>7</v>
      </c>
      <c r="CL56" s="132" t="s">
        <v>21</v>
      </c>
      <c r="CM56" s="132" t="s">
        <v>81</v>
      </c>
    </row>
    <row r="57" s="6" customFormat="1" ht="28.8" customHeight="1">
      <c r="A57" s="133" t="s">
        <v>82</v>
      </c>
      <c r="B57" s="134"/>
      <c r="C57" s="135"/>
      <c r="D57" s="135"/>
      <c r="E57" s="136" t="s">
        <v>96</v>
      </c>
      <c r="F57" s="136"/>
      <c r="G57" s="136"/>
      <c r="H57" s="136"/>
      <c r="I57" s="136"/>
      <c r="J57" s="135"/>
      <c r="K57" s="136" t="s">
        <v>97</v>
      </c>
      <c r="L57" s="136"/>
      <c r="M57" s="136"/>
      <c r="N57" s="136"/>
      <c r="O57" s="136"/>
      <c r="P57" s="136"/>
      <c r="Q57" s="136"/>
      <c r="R57" s="136"/>
      <c r="S57" s="136"/>
      <c r="T57" s="136"/>
      <c r="U57" s="136"/>
      <c r="V57" s="136"/>
      <c r="W57" s="136"/>
      <c r="X57" s="136"/>
      <c r="Y57" s="136"/>
      <c r="Z57" s="136"/>
      <c r="AA57" s="136"/>
      <c r="AB57" s="136"/>
      <c r="AC57" s="136"/>
      <c r="AD57" s="136"/>
      <c r="AE57" s="136"/>
      <c r="AF57" s="136"/>
      <c r="AG57" s="137">
        <f>'05.1 - Soupis prací - Zas...'!J29</f>
        <v>0</v>
      </c>
      <c r="AH57" s="135"/>
      <c r="AI57" s="135"/>
      <c r="AJ57" s="135"/>
      <c r="AK57" s="135"/>
      <c r="AL57" s="135"/>
      <c r="AM57" s="135"/>
      <c r="AN57" s="137">
        <f>SUM(AG57,AT57)</f>
        <v>0</v>
      </c>
      <c r="AO57" s="135"/>
      <c r="AP57" s="135"/>
      <c r="AQ57" s="138" t="s">
        <v>85</v>
      </c>
      <c r="AR57" s="139"/>
      <c r="AS57" s="140">
        <v>0</v>
      </c>
      <c r="AT57" s="141">
        <f>ROUND(SUM(AV57:AW57),2)</f>
        <v>0</v>
      </c>
      <c r="AU57" s="142">
        <f>'05.1 - Soupis prací - Zas...'!P93</f>
        <v>0</v>
      </c>
      <c r="AV57" s="141">
        <f>'05.1 - Soupis prací - Zas...'!J32</f>
        <v>0</v>
      </c>
      <c r="AW57" s="141">
        <f>'05.1 - Soupis prací - Zas...'!J33</f>
        <v>0</v>
      </c>
      <c r="AX57" s="141">
        <f>'05.1 - Soupis prací - Zas...'!J34</f>
        <v>0</v>
      </c>
      <c r="AY57" s="141">
        <f>'05.1 - Soupis prací - Zas...'!J35</f>
        <v>0</v>
      </c>
      <c r="AZ57" s="141">
        <f>'05.1 - Soupis prací - Zas...'!F32</f>
        <v>0</v>
      </c>
      <c r="BA57" s="141">
        <f>'05.1 - Soupis prací - Zas...'!F33</f>
        <v>0</v>
      </c>
      <c r="BB57" s="141">
        <f>'05.1 - Soupis prací - Zas...'!F34</f>
        <v>0</v>
      </c>
      <c r="BC57" s="141">
        <f>'05.1 - Soupis prací - Zas...'!F35</f>
        <v>0</v>
      </c>
      <c r="BD57" s="143">
        <f>'05.1 - Soupis prací - Zas...'!F36</f>
        <v>0</v>
      </c>
      <c r="BT57" s="144" t="s">
        <v>81</v>
      </c>
      <c r="BV57" s="144" t="s">
        <v>74</v>
      </c>
      <c r="BW57" s="144" t="s">
        <v>98</v>
      </c>
      <c r="BX57" s="144" t="s">
        <v>95</v>
      </c>
      <c r="CL57" s="144" t="s">
        <v>21</v>
      </c>
    </row>
    <row r="58" s="5" customFormat="1" ht="14.4" customHeight="1">
      <c r="B58" s="120"/>
      <c r="C58" s="121"/>
      <c r="D58" s="122" t="s">
        <v>99</v>
      </c>
      <c r="E58" s="122"/>
      <c r="F58" s="122"/>
      <c r="G58" s="122"/>
      <c r="H58" s="122"/>
      <c r="I58" s="123"/>
      <c r="J58" s="122" t="s">
        <v>100</v>
      </c>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4">
        <f>ROUND(SUM(AG59:AG61),2)</f>
        <v>0</v>
      </c>
      <c r="AH58" s="123"/>
      <c r="AI58" s="123"/>
      <c r="AJ58" s="123"/>
      <c r="AK58" s="123"/>
      <c r="AL58" s="123"/>
      <c r="AM58" s="123"/>
      <c r="AN58" s="125">
        <f>SUM(AG58,AT58)</f>
        <v>0</v>
      </c>
      <c r="AO58" s="123"/>
      <c r="AP58" s="123"/>
      <c r="AQ58" s="126" t="s">
        <v>78</v>
      </c>
      <c r="AR58" s="127"/>
      <c r="AS58" s="128">
        <f>ROUND(SUM(AS59:AS61),2)</f>
        <v>0</v>
      </c>
      <c r="AT58" s="129">
        <f>ROUND(SUM(AV58:AW58),2)</f>
        <v>0</v>
      </c>
      <c r="AU58" s="130">
        <f>ROUND(SUM(AU59:AU61),5)</f>
        <v>0</v>
      </c>
      <c r="AV58" s="129">
        <f>ROUND(AZ58*L26,2)</f>
        <v>0</v>
      </c>
      <c r="AW58" s="129">
        <f>ROUND(BA58*L27,2)</f>
        <v>0</v>
      </c>
      <c r="AX58" s="129">
        <f>ROUND(BB58*L26,2)</f>
        <v>0</v>
      </c>
      <c r="AY58" s="129">
        <f>ROUND(BC58*L27,2)</f>
        <v>0</v>
      </c>
      <c r="AZ58" s="129">
        <f>ROUND(SUM(AZ59:AZ61),2)</f>
        <v>0</v>
      </c>
      <c r="BA58" s="129">
        <f>ROUND(SUM(BA59:BA61),2)</f>
        <v>0</v>
      </c>
      <c r="BB58" s="129">
        <f>ROUND(SUM(BB59:BB61),2)</f>
        <v>0</v>
      </c>
      <c r="BC58" s="129">
        <f>ROUND(SUM(BC59:BC61),2)</f>
        <v>0</v>
      </c>
      <c r="BD58" s="131">
        <f>ROUND(SUM(BD59:BD61),2)</f>
        <v>0</v>
      </c>
      <c r="BS58" s="132" t="s">
        <v>71</v>
      </c>
      <c r="BT58" s="132" t="s">
        <v>79</v>
      </c>
      <c r="BU58" s="132" t="s">
        <v>73</v>
      </c>
      <c r="BV58" s="132" t="s">
        <v>74</v>
      </c>
      <c r="BW58" s="132" t="s">
        <v>101</v>
      </c>
      <c r="BX58" s="132" t="s">
        <v>7</v>
      </c>
      <c r="CL58" s="132" t="s">
        <v>21</v>
      </c>
      <c r="CM58" s="132" t="s">
        <v>81</v>
      </c>
    </row>
    <row r="59" s="6" customFormat="1" ht="14.4" customHeight="1">
      <c r="A59" s="133" t="s">
        <v>82</v>
      </c>
      <c r="B59" s="134"/>
      <c r="C59" s="135"/>
      <c r="D59" s="135"/>
      <c r="E59" s="136" t="s">
        <v>102</v>
      </c>
      <c r="F59" s="136"/>
      <c r="G59" s="136"/>
      <c r="H59" s="136"/>
      <c r="I59" s="136"/>
      <c r="J59" s="135"/>
      <c r="K59" s="136" t="s">
        <v>103</v>
      </c>
      <c r="L59" s="136"/>
      <c r="M59" s="136"/>
      <c r="N59" s="136"/>
      <c r="O59" s="136"/>
      <c r="P59" s="136"/>
      <c r="Q59" s="136"/>
      <c r="R59" s="136"/>
      <c r="S59" s="136"/>
      <c r="T59" s="136"/>
      <c r="U59" s="136"/>
      <c r="V59" s="136"/>
      <c r="W59" s="136"/>
      <c r="X59" s="136"/>
      <c r="Y59" s="136"/>
      <c r="Z59" s="136"/>
      <c r="AA59" s="136"/>
      <c r="AB59" s="136"/>
      <c r="AC59" s="136"/>
      <c r="AD59" s="136"/>
      <c r="AE59" s="136"/>
      <c r="AF59" s="136"/>
      <c r="AG59" s="137">
        <f>'06.1 - SO 06.1 - Infocentrum'!J29</f>
        <v>0</v>
      </c>
      <c r="AH59" s="135"/>
      <c r="AI59" s="135"/>
      <c r="AJ59" s="135"/>
      <c r="AK59" s="135"/>
      <c r="AL59" s="135"/>
      <c r="AM59" s="135"/>
      <c r="AN59" s="137">
        <f>SUM(AG59,AT59)</f>
        <v>0</v>
      </c>
      <c r="AO59" s="135"/>
      <c r="AP59" s="135"/>
      <c r="AQ59" s="138" t="s">
        <v>85</v>
      </c>
      <c r="AR59" s="139"/>
      <c r="AS59" s="140">
        <v>0</v>
      </c>
      <c r="AT59" s="141">
        <f>ROUND(SUM(AV59:AW59),2)</f>
        <v>0</v>
      </c>
      <c r="AU59" s="142">
        <f>'06.1 - SO 06.1 - Infocentrum'!P108</f>
        <v>0</v>
      </c>
      <c r="AV59" s="141">
        <f>'06.1 - SO 06.1 - Infocentrum'!J32</f>
        <v>0</v>
      </c>
      <c r="AW59" s="141">
        <f>'06.1 - SO 06.1 - Infocentrum'!J33</f>
        <v>0</v>
      </c>
      <c r="AX59" s="141">
        <f>'06.1 - SO 06.1 - Infocentrum'!J34</f>
        <v>0</v>
      </c>
      <c r="AY59" s="141">
        <f>'06.1 - SO 06.1 - Infocentrum'!J35</f>
        <v>0</v>
      </c>
      <c r="AZ59" s="141">
        <f>'06.1 - SO 06.1 - Infocentrum'!F32</f>
        <v>0</v>
      </c>
      <c r="BA59" s="141">
        <f>'06.1 - SO 06.1 - Infocentrum'!F33</f>
        <v>0</v>
      </c>
      <c r="BB59" s="141">
        <f>'06.1 - SO 06.1 - Infocentrum'!F34</f>
        <v>0</v>
      </c>
      <c r="BC59" s="141">
        <f>'06.1 - SO 06.1 - Infocentrum'!F35</f>
        <v>0</v>
      </c>
      <c r="BD59" s="143">
        <f>'06.1 - SO 06.1 - Infocentrum'!F36</f>
        <v>0</v>
      </c>
      <c r="BT59" s="144" t="s">
        <v>81</v>
      </c>
      <c r="BV59" s="144" t="s">
        <v>74</v>
      </c>
      <c r="BW59" s="144" t="s">
        <v>104</v>
      </c>
      <c r="BX59" s="144" t="s">
        <v>101</v>
      </c>
      <c r="CL59" s="144" t="s">
        <v>21</v>
      </c>
    </row>
    <row r="60" s="6" customFormat="1" ht="14.4" customHeight="1">
      <c r="A60" s="133" t="s">
        <v>82</v>
      </c>
      <c r="B60" s="134"/>
      <c r="C60" s="135"/>
      <c r="D60" s="135"/>
      <c r="E60" s="136" t="s">
        <v>105</v>
      </c>
      <c r="F60" s="136"/>
      <c r="G60" s="136"/>
      <c r="H60" s="136"/>
      <c r="I60" s="136"/>
      <c r="J60" s="135"/>
      <c r="K60" s="136" t="s">
        <v>106</v>
      </c>
      <c r="L60" s="136"/>
      <c r="M60" s="136"/>
      <c r="N60" s="136"/>
      <c r="O60" s="136"/>
      <c r="P60" s="136"/>
      <c r="Q60" s="136"/>
      <c r="R60" s="136"/>
      <c r="S60" s="136"/>
      <c r="T60" s="136"/>
      <c r="U60" s="136"/>
      <c r="V60" s="136"/>
      <c r="W60" s="136"/>
      <c r="X60" s="136"/>
      <c r="Y60" s="136"/>
      <c r="Z60" s="136"/>
      <c r="AA60" s="136"/>
      <c r="AB60" s="136"/>
      <c r="AC60" s="136"/>
      <c r="AD60" s="136"/>
      <c r="AE60" s="136"/>
      <c r="AF60" s="136"/>
      <c r="AG60" s="137">
        <f>'06.2 - SO 06.2 - Přípojka...'!J29</f>
        <v>0</v>
      </c>
      <c r="AH60" s="135"/>
      <c r="AI60" s="135"/>
      <c r="AJ60" s="135"/>
      <c r="AK60" s="135"/>
      <c r="AL60" s="135"/>
      <c r="AM60" s="135"/>
      <c r="AN60" s="137">
        <f>SUM(AG60,AT60)</f>
        <v>0</v>
      </c>
      <c r="AO60" s="135"/>
      <c r="AP60" s="135"/>
      <c r="AQ60" s="138" t="s">
        <v>85</v>
      </c>
      <c r="AR60" s="139"/>
      <c r="AS60" s="140">
        <v>0</v>
      </c>
      <c r="AT60" s="141">
        <f>ROUND(SUM(AV60:AW60),2)</f>
        <v>0</v>
      </c>
      <c r="AU60" s="142">
        <f>'06.2 - SO 06.2 - Přípojka...'!P84</f>
        <v>0</v>
      </c>
      <c r="AV60" s="141">
        <f>'06.2 - SO 06.2 - Přípojka...'!J32</f>
        <v>0</v>
      </c>
      <c r="AW60" s="141">
        <f>'06.2 - SO 06.2 - Přípojka...'!J33</f>
        <v>0</v>
      </c>
      <c r="AX60" s="141">
        <f>'06.2 - SO 06.2 - Přípojka...'!J34</f>
        <v>0</v>
      </c>
      <c r="AY60" s="141">
        <f>'06.2 - SO 06.2 - Přípojka...'!J35</f>
        <v>0</v>
      </c>
      <c r="AZ60" s="141">
        <f>'06.2 - SO 06.2 - Přípojka...'!F32</f>
        <v>0</v>
      </c>
      <c r="BA60" s="141">
        <f>'06.2 - SO 06.2 - Přípojka...'!F33</f>
        <v>0</v>
      </c>
      <c r="BB60" s="141">
        <f>'06.2 - SO 06.2 - Přípojka...'!F34</f>
        <v>0</v>
      </c>
      <c r="BC60" s="141">
        <f>'06.2 - SO 06.2 - Přípojka...'!F35</f>
        <v>0</v>
      </c>
      <c r="BD60" s="143">
        <f>'06.2 - SO 06.2 - Přípojka...'!F36</f>
        <v>0</v>
      </c>
      <c r="BT60" s="144" t="s">
        <v>81</v>
      </c>
      <c r="BV60" s="144" t="s">
        <v>74</v>
      </c>
      <c r="BW60" s="144" t="s">
        <v>107</v>
      </c>
      <c r="BX60" s="144" t="s">
        <v>101</v>
      </c>
      <c r="CL60" s="144" t="s">
        <v>21</v>
      </c>
    </row>
    <row r="61" s="6" customFormat="1" ht="14.4" customHeight="1">
      <c r="A61" s="133" t="s">
        <v>82</v>
      </c>
      <c r="B61" s="134"/>
      <c r="C61" s="135"/>
      <c r="D61" s="135"/>
      <c r="E61" s="136" t="s">
        <v>108</v>
      </c>
      <c r="F61" s="136"/>
      <c r="G61" s="136"/>
      <c r="H61" s="136"/>
      <c r="I61" s="136"/>
      <c r="J61" s="135"/>
      <c r="K61" s="136" t="s">
        <v>109</v>
      </c>
      <c r="L61" s="136"/>
      <c r="M61" s="136"/>
      <c r="N61" s="136"/>
      <c r="O61" s="136"/>
      <c r="P61" s="136"/>
      <c r="Q61" s="136"/>
      <c r="R61" s="136"/>
      <c r="S61" s="136"/>
      <c r="T61" s="136"/>
      <c r="U61" s="136"/>
      <c r="V61" s="136"/>
      <c r="W61" s="136"/>
      <c r="X61" s="136"/>
      <c r="Y61" s="136"/>
      <c r="Z61" s="136"/>
      <c r="AA61" s="136"/>
      <c r="AB61" s="136"/>
      <c r="AC61" s="136"/>
      <c r="AD61" s="136"/>
      <c r="AE61" s="136"/>
      <c r="AF61" s="136"/>
      <c r="AG61" s="137">
        <f>'06.4 - SO 06.4 - Přípojka...'!J29</f>
        <v>0</v>
      </c>
      <c r="AH61" s="135"/>
      <c r="AI61" s="135"/>
      <c r="AJ61" s="135"/>
      <c r="AK61" s="135"/>
      <c r="AL61" s="135"/>
      <c r="AM61" s="135"/>
      <c r="AN61" s="137">
        <f>SUM(AG61,AT61)</f>
        <v>0</v>
      </c>
      <c r="AO61" s="135"/>
      <c r="AP61" s="135"/>
      <c r="AQ61" s="138" t="s">
        <v>85</v>
      </c>
      <c r="AR61" s="139"/>
      <c r="AS61" s="140">
        <v>0</v>
      </c>
      <c r="AT61" s="141">
        <f>ROUND(SUM(AV61:AW61),2)</f>
        <v>0</v>
      </c>
      <c r="AU61" s="142">
        <f>'06.4 - SO 06.4 - Přípojka...'!P84</f>
        <v>0</v>
      </c>
      <c r="AV61" s="141">
        <f>'06.4 - SO 06.4 - Přípojka...'!J32</f>
        <v>0</v>
      </c>
      <c r="AW61" s="141">
        <f>'06.4 - SO 06.4 - Přípojka...'!J33</f>
        <v>0</v>
      </c>
      <c r="AX61" s="141">
        <f>'06.4 - SO 06.4 - Přípojka...'!J34</f>
        <v>0</v>
      </c>
      <c r="AY61" s="141">
        <f>'06.4 - SO 06.4 - Přípojka...'!J35</f>
        <v>0</v>
      </c>
      <c r="AZ61" s="141">
        <f>'06.4 - SO 06.4 - Přípojka...'!F32</f>
        <v>0</v>
      </c>
      <c r="BA61" s="141">
        <f>'06.4 - SO 06.4 - Přípojka...'!F33</f>
        <v>0</v>
      </c>
      <c r="BB61" s="141">
        <f>'06.4 - SO 06.4 - Přípojka...'!F34</f>
        <v>0</v>
      </c>
      <c r="BC61" s="141">
        <f>'06.4 - SO 06.4 - Přípojka...'!F35</f>
        <v>0</v>
      </c>
      <c r="BD61" s="143">
        <f>'06.4 - SO 06.4 - Přípojka...'!F36</f>
        <v>0</v>
      </c>
      <c r="BT61" s="144" t="s">
        <v>81</v>
      </c>
      <c r="BV61" s="144" t="s">
        <v>74</v>
      </c>
      <c r="BW61" s="144" t="s">
        <v>110</v>
      </c>
      <c r="BX61" s="144" t="s">
        <v>101</v>
      </c>
      <c r="CL61" s="144" t="s">
        <v>21</v>
      </c>
    </row>
    <row r="62" s="5" customFormat="1" ht="28.8" customHeight="1">
      <c r="B62" s="120"/>
      <c r="C62" s="121"/>
      <c r="D62" s="122" t="s">
        <v>111</v>
      </c>
      <c r="E62" s="122"/>
      <c r="F62" s="122"/>
      <c r="G62" s="122"/>
      <c r="H62" s="122"/>
      <c r="I62" s="123"/>
      <c r="J62" s="122" t="s">
        <v>112</v>
      </c>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4">
        <f>ROUND(AG63,2)</f>
        <v>0</v>
      </c>
      <c r="AH62" s="123"/>
      <c r="AI62" s="123"/>
      <c r="AJ62" s="123"/>
      <c r="AK62" s="123"/>
      <c r="AL62" s="123"/>
      <c r="AM62" s="123"/>
      <c r="AN62" s="125">
        <f>SUM(AG62,AT62)</f>
        <v>0</v>
      </c>
      <c r="AO62" s="123"/>
      <c r="AP62" s="123"/>
      <c r="AQ62" s="126" t="s">
        <v>78</v>
      </c>
      <c r="AR62" s="127"/>
      <c r="AS62" s="128">
        <f>ROUND(AS63,2)</f>
        <v>0</v>
      </c>
      <c r="AT62" s="129">
        <f>ROUND(SUM(AV62:AW62),2)</f>
        <v>0</v>
      </c>
      <c r="AU62" s="130">
        <f>ROUND(AU63,5)</f>
        <v>0</v>
      </c>
      <c r="AV62" s="129">
        <f>ROUND(AZ62*L26,2)</f>
        <v>0</v>
      </c>
      <c r="AW62" s="129">
        <f>ROUND(BA62*L27,2)</f>
        <v>0</v>
      </c>
      <c r="AX62" s="129">
        <f>ROUND(BB62*L26,2)</f>
        <v>0</v>
      </c>
      <c r="AY62" s="129">
        <f>ROUND(BC62*L27,2)</f>
        <v>0</v>
      </c>
      <c r="AZ62" s="129">
        <f>ROUND(AZ63,2)</f>
        <v>0</v>
      </c>
      <c r="BA62" s="129">
        <f>ROUND(BA63,2)</f>
        <v>0</v>
      </c>
      <c r="BB62" s="129">
        <f>ROUND(BB63,2)</f>
        <v>0</v>
      </c>
      <c r="BC62" s="129">
        <f>ROUND(BC63,2)</f>
        <v>0</v>
      </c>
      <c r="BD62" s="131">
        <f>ROUND(BD63,2)</f>
        <v>0</v>
      </c>
      <c r="BS62" s="132" t="s">
        <v>71</v>
      </c>
      <c r="BT62" s="132" t="s">
        <v>79</v>
      </c>
      <c r="BU62" s="132" t="s">
        <v>73</v>
      </c>
      <c r="BV62" s="132" t="s">
        <v>74</v>
      </c>
      <c r="BW62" s="132" t="s">
        <v>113</v>
      </c>
      <c r="BX62" s="132" t="s">
        <v>7</v>
      </c>
      <c r="CL62" s="132" t="s">
        <v>21</v>
      </c>
      <c r="CM62" s="132" t="s">
        <v>81</v>
      </c>
    </row>
    <row r="63" s="6" customFormat="1" ht="28.8" customHeight="1">
      <c r="A63" s="133" t="s">
        <v>82</v>
      </c>
      <c r="B63" s="134"/>
      <c r="C63" s="135"/>
      <c r="D63" s="135"/>
      <c r="E63" s="136" t="s">
        <v>114</v>
      </c>
      <c r="F63" s="136"/>
      <c r="G63" s="136"/>
      <c r="H63" s="136"/>
      <c r="I63" s="136"/>
      <c r="J63" s="135"/>
      <c r="K63" s="136" t="s">
        <v>115</v>
      </c>
      <c r="L63" s="136"/>
      <c r="M63" s="136"/>
      <c r="N63" s="136"/>
      <c r="O63" s="136"/>
      <c r="P63" s="136"/>
      <c r="Q63" s="136"/>
      <c r="R63" s="136"/>
      <c r="S63" s="136"/>
      <c r="T63" s="136"/>
      <c r="U63" s="136"/>
      <c r="V63" s="136"/>
      <c r="W63" s="136"/>
      <c r="X63" s="136"/>
      <c r="Y63" s="136"/>
      <c r="Z63" s="136"/>
      <c r="AA63" s="136"/>
      <c r="AB63" s="136"/>
      <c r="AC63" s="136"/>
      <c r="AD63" s="136"/>
      <c r="AE63" s="136"/>
      <c r="AF63" s="136"/>
      <c r="AG63" s="137">
        <f>'09.1 - Soupis prací - REK...'!J29</f>
        <v>0</v>
      </c>
      <c r="AH63" s="135"/>
      <c r="AI63" s="135"/>
      <c r="AJ63" s="135"/>
      <c r="AK63" s="135"/>
      <c r="AL63" s="135"/>
      <c r="AM63" s="135"/>
      <c r="AN63" s="137">
        <f>SUM(AG63,AT63)</f>
        <v>0</v>
      </c>
      <c r="AO63" s="135"/>
      <c r="AP63" s="135"/>
      <c r="AQ63" s="138" t="s">
        <v>85</v>
      </c>
      <c r="AR63" s="139"/>
      <c r="AS63" s="140">
        <v>0</v>
      </c>
      <c r="AT63" s="141">
        <f>ROUND(SUM(AV63:AW63),2)</f>
        <v>0</v>
      </c>
      <c r="AU63" s="142">
        <f>'09.1 - Soupis prací - REK...'!P84</f>
        <v>0</v>
      </c>
      <c r="AV63" s="141">
        <f>'09.1 - Soupis prací - REK...'!J32</f>
        <v>0</v>
      </c>
      <c r="AW63" s="141">
        <f>'09.1 - Soupis prací - REK...'!J33</f>
        <v>0</v>
      </c>
      <c r="AX63" s="141">
        <f>'09.1 - Soupis prací - REK...'!J34</f>
        <v>0</v>
      </c>
      <c r="AY63" s="141">
        <f>'09.1 - Soupis prací - REK...'!J35</f>
        <v>0</v>
      </c>
      <c r="AZ63" s="141">
        <f>'09.1 - Soupis prací - REK...'!F32</f>
        <v>0</v>
      </c>
      <c r="BA63" s="141">
        <f>'09.1 - Soupis prací - REK...'!F33</f>
        <v>0</v>
      </c>
      <c r="BB63" s="141">
        <f>'09.1 - Soupis prací - REK...'!F34</f>
        <v>0</v>
      </c>
      <c r="BC63" s="141">
        <f>'09.1 - Soupis prací - REK...'!F35</f>
        <v>0</v>
      </c>
      <c r="BD63" s="143">
        <f>'09.1 - Soupis prací - REK...'!F36</f>
        <v>0</v>
      </c>
      <c r="BT63" s="144" t="s">
        <v>81</v>
      </c>
      <c r="BV63" s="144" t="s">
        <v>74</v>
      </c>
      <c r="BW63" s="144" t="s">
        <v>116</v>
      </c>
      <c r="BX63" s="144" t="s">
        <v>113</v>
      </c>
      <c r="CL63" s="144" t="s">
        <v>21</v>
      </c>
    </row>
    <row r="64" s="5" customFormat="1" ht="14.4" customHeight="1">
      <c r="B64" s="120"/>
      <c r="C64" s="121"/>
      <c r="D64" s="122" t="s">
        <v>117</v>
      </c>
      <c r="E64" s="122"/>
      <c r="F64" s="122"/>
      <c r="G64" s="122"/>
      <c r="H64" s="122"/>
      <c r="I64" s="123"/>
      <c r="J64" s="122" t="s">
        <v>118</v>
      </c>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4">
        <f>ROUND(AG65,2)</f>
        <v>0</v>
      </c>
      <c r="AH64" s="123"/>
      <c r="AI64" s="123"/>
      <c r="AJ64" s="123"/>
      <c r="AK64" s="123"/>
      <c r="AL64" s="123"/>
      <c r="AM64" s="123"/>
      <c r="AN64" s="125">
        <f>SUM(AG64,AT64)</f>
        <v>0</v>
      </c>
      <c r="AO64" s="123"/>
      <c r="AP64" s="123"/>
      <c r="AQ64" s="126" t="s">
        <v>78</v>
      </c>
      <c r="AR64" s="127"/>
      <c r="AS64" s="128">
        <f>ROUND(AS65,2)</f>
        <v>0</v>
      </c>
      <c r="AT64" s="129">
        <f>ROUND(SUM(AV64:AW64),2)</f>
        <v>0</v>
      </c>
      <c r="AU64" s="130">
        <f>ROUND(AU65,5)</f>
        <v>0</v>
      </c>
      <c r="AV64" s="129">
        <f>ROUND(AZ64*L26,2)</f>
        <v>0</v>
      </c>
      <c r="AW64" s="129">
        <f>ROUND(BA64*L27,2)</f>
        <v>0</v>
      </c>
      <c r="AX64" s="129">
        <f>ROUND(BB64*L26,2)</f>
        <v>0</v>
      </c>
      <c r="AY64" s="129">
        <f>ROUND(BC64*L27,2)</f>
        <v>0</v>
      </c>
      <c r="AZ64" s="129">
        <f>ROUND(AZ65,2)</f>
        <v>0</v>
      </c>
      <c r="BA64" s="129">
        <f>ROUND(BA65,2)</f>
        <v>0</v>
      </c>
      <c r="BB64" s="129">
        <f>ROUND(BB65,2)</f>
        <v>0</v>
      </c>
      <c r="BC64" s="129">
        <f>ROUND(BC65,2)</f>
        <v>0</v>
      </c>
      <c r="BD64" s="131">
        <f>ROUND(BD65,2)</f>
        <v>0</v>
      </c>
      <c r="BS64" s="132" t="s">
        <v>71</v>
      </c>
      <c r="BT64" s="132" t="s">
        <v>79</v>
      </c>
      <c r="BU64" s="132" t="s">
        <v>73</v>
      </c>
      <c r="BV64" s="132" t="s">
        <v>74</v>
      </c>
      <c r="BW64" s="132" t="s">
        <v>119</v>
      </c>
      <c r="BX64" s="132" t="s">
        <v>7</v>
      </c>
      <c r="CL64" s="132" t="s">
        <v>21</v>
      </c>
      <c r="CM64" s="132" t="s">
        <v>81</v>
      </c>
    </row>
    <row r="65" s="6" customFormat="1" ht="28.8" customHeight="1">
      <c r="A65" s="133" t="s">
        <v>82</v>
      </c>
      <c r="B65" s="134"/>
      <c r="C65" s="135"/>
      <c r="D65" s="135"/>
      <c r="E65" s="136" t="s">
        <v>120</v>
      </c>
      <c r="F65" s="136"/>
      <c r="G65" s="136"/>
      <c r="H65" s="136"/>
      <c r="I65" s="136"/>
      <c r="J65" s="135"/>
      <c r="K65" s="136" t="s">
        <v>121</v>
      </c>
      <c r="L65" s="136"/>
      <c r="M65" s="136"/>
      <c r="N65" s="136"/>
      <c r="O65" s="136"/>
      <c r="P65" s="136"/>
      <c r="Q65" s="136"/>
      <c r="R65" s="136"/>
      <c r="S65" s="136"/>
      <c r="T65" s="136"/>
      <c r="U65" s="136"/>
      <c r="V65" s="136"/>
      <c r="W65" s="136"/>
      <c r="X65" s="136"/>
      <c r="Y65" s="136"/>
      <c r="Z65" s="136"/>
      <c r="AA65" s="136"/>
      <c r="AB65" s="136"/>
      <c r="AC65" s="136"/>
      <c r="AD65" s="136"/>
      <c r="AE65" s="136"/>
      <c r="AF65" s="136"/>
      <c r="AG65" s="137">
        <f>'10.1 - Soupis prací - SIL...'!J29</f>
        <v>0</v>
      </c>
      <c r="AH65" s="135"/>
      <c r="AI65" s="135"/>
      <c r="AJ65" s="135"/>
      <c r="AK65" s="135"/>
      <c r="AL65" s="135"/>
      <c r="AM65" s="135"/>
      <c r="AN65" s="137">
        <f>SUM(AG65,AT65)</f>
        <v>0</v>
      </c>
      <c r="AO65" s="135"/>
      <c r="AP65" s="135"/>
      <c r="AQ65" s="138" t="s">
        <v>85</v>
      </c>
      <c r="AR65" s="139"/>
      <c r="AS65" s="140">
        <v>0</v>
      </c>
      <c r="AT65" s="141">
        <f>ROUND(SUM(AV65:AW65),2)</f>
        <v>0</v>
      </c>
      <c r="AU65" s="142">
        <f>'10.1 - Soupis prací - SIL...'!P84</f>
        <v>0</v>
      </c>
      <c r="AV65" s="141">
        <f>'10.1 - Soupis prací - SIL...'!J32</f>
        <v>0</v>
      </c>
      <c r="AW65" s="141">
        <f>'10.1 - Soupis prací - SIL...'!J33</f>
        <v>0</v>
      </c>
      <c r="AX65" s="141">
        <f>'10.1 - Soupis prací - SIL...'!J34</f>
        <v>0</v>
      </c>
      <c r="AY65" s="141">
        <f>'10.1 - Soupis prací - SIL...'!J35</f>
        <v>0</v>
      </c>
      <c r="AZ65" s="141">
        <f>'10.1 - Soupis prací - SIL...'!F32</f>
        <v>0</v>
      </c>
      <c r="BA65" s="141">
        <f>'10.1 - Soupis prací - SIL...'!F33</f>
        <v>0</v>
      </c>
      <c r="BB65" s="141">
        <f>'10.1 - Soupis prací - SIL...'!F34</f>
        <v>0</v>
      </c>
      <c r="BC65" s="141">
        <f>'10.1 - Soupis prací - SIL...'!F35</f>
        <v>0</v>
      </c>
      <c r="BD65" s="143">
        <f>'10.1 - Soupis prací - SIL...'!F36</f>
        <v>0</v>
      </c>
      <c r="BT65" s="144" t="s">
        <v>81</v>
      </c>
      <c r="BV65" s="144" t="s">
        <v>74</v>
      </c>
      <c r="BW65" s="144" t="s">
        <v>122</v>
      </c>
      <c r="BX65" s="144" t="s">
        <v>119</v>
      </c>
      <c r="CL65" s="144" t="s">
        <v>21</v>
      </c>
    </row>
    <row r="66" s="5" customFormat="1" ht="28.8" customHeight="1">
      <c r="B66" s="120"/>
      <c r="C66" s="121"/>
      <c r="D66" s="122" t="s">
        <v>123</v>
      </c>
      <c r="E66" s="122"/>
      <c r="F66" s="122"/>
      <c r="G66" s="122"/>
      <c r="H66" s="122"/>
      <c r="I66" s="123"/>
      <c r="J66" s="122" t="s">
        <v>124</v>
      </c>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4">
        <f>ROUND(AG67,2)</f>
        <v>0</v>
      </c>
      <c r="AH66" s="123"/>
      <c r="AI66" s="123"/>
      <c r="AJ66" s="123"/>
      <c r="AK66" s="123"/>
      <c r="AL66" s="123"/>
      <c r="AM66" s="123"/>
      <c r="AN66" s="125">
        <f>SUM(AG66,AT66)</f>
        <v>0</v>
      </c>
      <c r="AO66" s="123"/>
      <c r="AP66" s="123"/>
      <c r="AQ66" s="126" t="s">
        <v>78</v>
      </c>
      <c r="AR66" s="127"/>
      <c r="AS66" s="128">
        <f>ROUND(AS67,2)</f>
        <v>0</v>
      </c>
      <c r="AT66" s="129">
        <f>ROUND(SUM(AV66:AW66),2)</f>
        <v>0</v>
      </c>
      <c r="AU66" s="130">
        <f>ROUND(AU67,5)</f>
        <v>0</v>
      </c>
      <c r="AV66" s="129">
        <f>ROUND(AZ66*L26,2)</f>
        <v>0</v>
      </c>
      <c r="AW66" s="129">
        <f>ROUND(BA66*L27,2)</f>
        <v>0</v>
      </c>
      <c r="AX66" s="129">
        <f>ROUND(BB66*L26,2)</f>
        <v>0</v>
      </c>
      <c r="AY66" s="129">
        <f>ROUND(BC66*L27,2)</f>
        <v>0</v>
      </c>
      <c r="AZ66" s="129">
        <f>ROUND(AZ67,2)</f>
        <v>0</v>
      </c>
      <c r="BA66" s="129">
        <f>ROUND(BA67,2)</f>
        <v>0</v>
      </c>
      <c r="BB66" s="129">
        <f>ROUND(BB67,2)</f>
        <v>0</v>
      </c>
      <c r="BC66" s="129">
        <f>ROUND(BC67,2)</f>
        <v>0</v>
      </c>
      <c r="BD66" s="131">
        <f>ROUND(BD67,2)</f>
        <v>0</v>
      </c>
      <c r="BS66" s="132" t="s">
        <v>71</v>
      </c>
      <c r="BT66" s="132" t="s">
        <v>79</v>
      </c>
      <c r="BU66" s="132" t="s">
        <v>73</v>
      </c>
      <c r="BV66" s="132" t="s">
        <v>74</v>
      </c>
      <c r="BW66" s="132" t="s">
        <v>125</v>
      </c>
      <c r="BX66" s="132" t="s">
        <v>7</v>
      </c>
      <c r="CL66" s="132" t="s">
        <v>21</v>
      </c>
      <c r="CM66" s="132" t="s">
        <v>81</v>
      </c>
    </row>
    <row r="67" s="6" customFormat="1" ht="28.8" customHeight="1">
      <c r="A67" s="133" t="s">
        <v>82</v>
      </c>
      <c r="B67" s="134"/>
      <c r="C67" s="135"/>
      <c r="D67" s="135"/>
      <c r="E67" s="136" t="s">
        <v>126</v>
      </c>
      <c r="F67" s="136"/>
      <c r="G67" s="136"/>
      <c r="H67" s="136"/>
      <c r="I67" s="136"/>
      <c r="J67" s="135"/>
      <c r="K67" s="136" t="s">
        <v>127</v>
      </c>
      <c r="L67" s="136"/>
      <c r="M67" s="136"/>
      <c r="N67" s="136"/>
      <c r="O67" s="136"/>
      <c r="P67" s="136"/>
      <c r="Q67" s="136"/>
      <c r="R67" s="136"/>
      <c r="S67" s="136"/>
      <c r="T67" s="136"/>
      <c r="U67" s="136"/>
      <c r="V67" s="136"/>
      <c r="W67" s="136"/>
      <c r="X67" s="136"/>
      <c r="Y67" s="136"/>
      <c r="Z67" s="136"/>
      <c r="AA67" s="136"/>
      <c r="AB67" s="136"/>
      <c r="AC67" s="136"/>
      <c r="AD67" s="136"/>
      <c r="AE67" s="136"/>
      <c r="AF67" s="136"/>
      <c r="AG67" s="137">
        <f>'11.1 - Soupis prací - PRO...'!J29</f>
        <v>0</v>
      </c>
      <c r="AH67" s="135"/>
      <c r="AI67" s="135"/>
      <c r="AJ67" s="135"/>
      <c r="AK67" s="135"/>
      <c r="AL67" s="135"/>
      <c r="AM67" s="135"/>
      <c r="AN67" s="137">
        <f>SUM(AG67,AT67)</f>
        <v>0</v>
      </c>
      <c r="AO67" s="135"/>
      <c r="AP67" s="135"/>
      <c r="AQ67" s="138" t="s">
        <v>85</v>
      </c>
      <c r="AR67" s="139"/>
      <c r="AS67" s="140">
        <v>0</v>
      </c>
      <c r="AT67" s="141">
        <f>ROUND(SUM(AV67:AW67),2)</f>
        <v>0</v>
      </c>
      <c r="AU67" s="142">
        <f>'11.1 - Soupis prací - PRO...'!P84</f>
        <v>0</v>
      </c>
      <c r="AV67" s="141">
        <f>'11.1 - Soupis prací - PRO...'!J32</f>
        <v>0</v>
      </c>
      <c r="AW67" s="141">
        <f>'11.1 - Soupis prací - PRO...'!J33</f>
        <v>0</v>
      </c>
      <c r="AX67" s="141">
        <f>'11.1 - Soupis prací - PRO...'!J34</f>
        <v>0</v>
      </c>
      <c r="AY67" s="141">
        <f>'11.1 - Soupis prací - PRO...'!J35</f>
        <v>0</v>
      </c>
      <c r="AZ67" s="141">
        <f>'11.1 - Soupis prací - PRO...'!F32</f>
        <v>0</v>
      </c>
      <c r="BA67" s="141">
        <f>'11.1 - Soupis prací - PRO...'!F33</f>
        <v>0</v>
      </c>
      <c r="BB67" s="141">
        <f>'11.1 - Soupis prací - PRO...'!F34</f>
        <v>0</v>
      </c>
      <c r="BC67" s="141">
        <f>'11.1 - Soupis prací - PRO...'!F35</f>
        <v>0</v>
      </c>
      <c r="BD67" s="143">
        <f>'11.1 - Soupis prací - PRO...'!F36</f>
        <v>0</v>
      </c>
      <c r="BT67" s="144" t="s">
        <v>81</v>
      </c>
      <c r="BV67" s="144" t="s">
        <v>74</v>
      </c>
      <c r="BW67" s="144" t="s">
        <v>128</v>
      </c>
      <c r="BX67" s="144" t="s">
        <v>125</v>
      </c>
      <c r="CL67" s="144" t="s">
        <v>21</v>
      </c>
    </row>
    <row r="68" s="5" customFormat="1" ht="14.4" customHeight="1">
      <c r="B68" s="120"/>
      <c r="C68" s="121"/>
      <c r="D68" s="122" t="s">
        <v>129</v>
      </c>
      <c r="E68" s="122"/>
      <c r="F68" s="122"/>
      <c r="G68" s="122"/>
      <c r="H68" s="122"/>
      <c r="I68" s="123"/>
      <c r="J68" s="122" t="s">
        <v>130</v>
      </c>
      <c r="K68" s="122"/>
      <c r="L68" s="122"/>
      <c r="M68" s="122"/>
      <c r="N68" s="122"/>
      <c r="O68" s="122"/>
      <c r="P68" s="122"/>
      <c r="Q68" s="122"/>
      <c r="R68" s="122"/>
      <c r="S68" s="122"/>
      <c r="T68" s="122"/>
      <c r="U68" s="122"/>
      <c r="V68" s="122"/>
      <c r="W68" s="122"/>
      <c r="X68" s="122"/>
      <c r="Y68" s="122"/>
      <c r="Z68" s="122"/>
      <c r="AA68" s="122"/>
      <c r="AB68" s="122"/>
      <c r="AC68" s="122"/>
      <c r="AD68" s="122"/>
      <c r="AE68" s="122"/>
      <c r="AF68" s="122"/>
      <c r="AG68" s="124">
        <f>ROUND(AG69,2)</f>
        <v>0</v>
      </c>
      <c r="AH68" s="123"/>
      <c r="AI68" s="123"/>
      <c r="AJ68" s="123"/>
      <c r="AK68" s="123"/>
      <c r="AL68" s="123"/>
      <c r="AM68" s="123"/>
      <c r="AN68" s="125">
        <f>SUM(AG68,AT68)</f>
        <v>0</v>
      </c>
      <c r="AO68" s="123"/>
      <c r="AP68" s="123"/>
      <c r="AQ68" s="126" t="s">
        <v>78</v>
      </c>
      <c r="AR68" s="127"/>
      <c r="AS68" s="128">
        <f>ROUND(AS69,2)</f>
        <v>0</v>
      </c>
      <c r="AT68" s="129">
        <f>ROUND(SUM(AV68:AW68),2)</f>
        <v>0</v>
      </c>
      <c r="AU68" s="130">
        <f>ROUND(AU69,5)</f>
        <v>0</v>
      </c>
      <c r="AV68" s="129">
        <f>ROUND(AZ68*L26,2)</f>
        <v>0</v>
      </c>
      <c r="AW68" s="129">
        <f>ROUND(BA68*L27,2)</f>
        <v>0</v>
      </c>
      <c r="AX68" s="129">
        <f>ROUND(BB68*L26,2)</f>
        <v>0</v>
      </c>
      <c r="AY68" s="129">
        <f>ROUND(BC68*L27,2)</f>
        <v>0</v>
      </c>
      <c r="AZ68" s="129">
        <f>ROUND(AZ69,2)</f>
        <v>0</v>
      </c>
      <c r="BA68" s="129">
        <f>ROUND(BA69,2)</f>
        <v>0</v>
      </c>
      <c r="BB68" s="129">
        <f>ROUND(BB69,2)</f>
        <v>0</v>
      </c>
      <c r="BC68" s="129">
        <f>ROUND(BC69,2)</f>
        <v>0</v>
      </c>
      <c r="BD68" s="131">
        <f>ROUND(BD69,2)</f>
        <v>0</v>
      </c>
      <c r="BS68" s="132" t="s">
        <v>71</v>
      </c>
      <c r="BT68" s="132" t="s">
        <v>79</v>
      </c>
      <c r="BU68" s="132" t="s">
        <v>73</v>
      </c>
      <c r="BV68" s="132" t="s">
        <v>74</v>
      </c>
      <c r="BW68" s="132" t="s">
        <v>131</v>
      </c>
      <c r="BX68" s="132" t="s">
        <v>7</v>
      </c>
      <c r="CL68" s="132" t="s">
        <v>21</v>
      </c>
      <c r="CM68" s="132" t="s">
        <v>81</v>
      </c>
    </row>
    <row r="69" s="6" customFormat="1" ht="28.8" customHeight="1">
      <c r="A69" s="133" t="s">
        <v>82</v>
      </c>
      <c r="B69" s="134"/>
      <c r="C69" s="135"/>
      <c r="D69" s="135"/>
      <c r="E69" s="136" t="s">
        <v>132</v>
      </c>
      <c r="F69" s="136"/>
      <c r="G69" s="136"/>
      <c r="H69" s="136"/>
      <c r="I69" s="136"/>
      <c r="J69" s="135"/>
      <c r="K69" s="136" t="s">
        <v>133</v>
      </c>
      <c r="L69" s="136"/>
      <c r="M69" s="136"/>
      <c r="N69" s="136"/>
      <c r="O69" s="136"/>
      <c r="P69" s="136"/>
      <c r="Q69" s="136"/>
      <c r="R69" s="136"/>
      <c r="S69" s="136"/>
      <c r="T69" s="136"/>
      <c r="U69" s="136"/>
      <c r="V69" s="136"/>
      <c r="W69" s="136"/>
      <c r="X69" s="136"/>
      <c r="Y69" s="136"/>
      <c r="Z69" s="136"/>
      <c r="AA69" s="136"/>
      <c r="AB69" s="136"/>
      <c r="AC69" s="136"/>
      <c r="AD69" s="136"/>
      <c r="AE69" s="136"/>
      <c r="AF69" s="136"/>
      <c r="AG69" s="137">
        <f>'13.1 - Soupis prací -  OP...'!J29</f>
        <v>0</v>
      </c>
      <c r="AH69" s="135"/>
      <c r="AI69" s="135"/>
      <c r="AJ69" s="135"/>
      <c r="AK69" s="135"/>
      <c r="AL69" s="135"/>
      <c r="AM69" s="135"/>
      <c r="AN69" s="137">
        <f>SUM(AG69,AT69)</f>
        <v>0</v>
      </c>
      <c r="AO69" s="135"/>
      <c r="AP69" s="135"/>
      <c r="AQ69" s="138" t="s">
        <v>85</v>
      </c>
      <c r="AR69" s="139"/>
      <c r="AS69" s="140">
        <v>0</v>
      </c>
      <c r="AT69" s="141">
        <f>ROUND(SUM(AV69:AW69),2)</f>
        <v>0</v>
      </c>
      <c r="AU69" s="142">
        <f>'13.1 - Soupis prací -  OP...'!P84</f>
        <v>0</v>
      </c>
      <c r="AV69" s="141">
        <f>'13.1 - Soupis prací -  OP...'!J32</f>
        <v>0</v>
      </c>
      <c r="AW69" s="141">
        <f>'13.1 - Soupis prací -  OP...'!J33</f>
        <v>0</v>
      </c>
      <c r="AX69" s="141">
        <f>'13.1 - Soupis prací -  OP...'!J34</f>
        <v>0</v>
      </c>
      <c r="AY69" s="141">
        <f>'13.1 - Soupis prací -  OP...'!J35</f>
        <v>0</v>
      </c>
      <c r="AZ69" s="141">
        <f>'13.1 - Soupis prací -  OP...'!F32</f>
        <v>0</v>
      </c>
      <c r="BA69" s="141">
        <f>'13.1 - Soupis prací -  OP...'!F33</f>
        <v>0</v>
      </c>
      <c r="BB69" s="141">
        <f>'13.1 - Soupis prací -  OP...'!F34</f>
        <v>0</v>
      </c>
      <c r="BC69" s="141">
        <f>'13.1 - Soupis prací -  OP...'!F35</f>
        <v>0</v>
      </c>
      <c r="BD69" s="143">
        <f>'13.1 - Soupis prací -  OP...'!F36</f>
        <v>0</v>
      </c>
      <c r="BT69" s="144" t="s">
        <v>81</v>
      </c>
      <c r="BV69" s="144" t="s">
        <v>74</v>
      </c>
      <c r="BW69" s="144" t="s">
        <v>134</v>
      </c>
      <c r="BX69" s="144" t="s">
        <v>131</v>
      </c>
      <c r="CL69" s="144" t="s">
        <v>21</v>
      </c>
    </row>
    <row r="70" s="5" customFormat="1" ht="14.4" customHeight="1">
      <c r="B70" s="120"/>
      <c r="C70" s="121"/>
      <c r="D70" s="122" t="s">
        <v>10</v>
      </c>
      <c r="E70" s="122"/>
      <c r="F70" s="122"/>
      <c r="G70" s="122"/>
      <c r="H70" s="122"/>
      <c r="I70" s="123"/>
      <c r="J70" s="122" t="s">
        <v>135</v>
      </c>
      <c r="K70" s="122"/>
      <c r="L70" s="122"/>
      <c r="M70" s="122"/>
      <c r="N70" s="122"/>
      <c r="O70" s="122"/>
      <c r="P70" s="122"/>
      <c r="Q70" s="122"/>
      <c r="R70" s="122"/>
      <c r="S70" s="122"/>
      <c r="T70" s="122"/>
      <c r="U70" s="122"/>
      <c r="V70" s="122"/>
      <c r="W70" s="122"/>
      <c r="X70" s="122"/>
      <c r="Y70" s="122"/>
      <c r="Z70" s="122"/>
      <c r="AA70" s="122"/>
      <c r="AB70" s="122"/>
      <c r="AC70" s="122"/>
      <c r="AD70" s="122"/>
      <c r="AE70" s="122"/>
      <c r="AF70" s="122"/>
      <c r="AG70" s="124">
        <f>ROUND(AG71,2)</f>
        <v>0</v>
      </c>
      <c r="AH70" s="123"/>
      <c r="AI70" s="123"/>
      <c r="AJ70" s="123"/>
      <c r="AK70" s="123"/>
      <c r="AL70" s="123"/>
      <c r="AM70" s="123"/>
      <c r="AN70" s="125">
        <f>SUM(AG70,AT70)</f>
        <v>0</v>
      </c>
      <c r="AO70" s="123"/>
      <c r="AP70" s="123"/>
      <c r="AQ70" s="126" t="s">
        <v>78</v>
      </c>
      <c r="AR70" s="127"/>
      <c r="AS70" s="128">
        <f>ROUND(AS71,2)</f>
        <v>0</v>
      </c>
      <c r="AT70" s="129">
        <f>ROUND(SUM(AV70:AW70),2)</f>
        <v>0</v>
      </c>
      <c r="AU70" s="130">
        <f>ROUND(AU71,5)</f>
        <v>0</v>
      </c>
      <c r="AV70" s="129">
        <f>ROUND(AZ70*L26,2)</f>
        <v>0</v>
      </c>
      <c r="AW70" s="129">
        <f>ROUND(BA70*L27,2)</f>
        <v>0</v>
      </c>
      <c r="AX70" s="129">
        <f>ROUND(BB70*L26,2)</f>
        <v>0</v>
      </c>
      <c r="AY70" s="129">
        <f>ROUND(BC70*L27,2)</f>
        <v>0</v>
      </c>
      <c r="AZ70" s="129">
        <f>ROUND(AZ71,2)</f>
        <v>0</v>
      </c>
      <c r="BA70" s="129">
        <f>ROUND(BA71,2)</f>
        <v>0</v>
      </c>
      <c r="BB70" s="129">
        <f>ROUND(BB71,2)</f>
        <v>0</v>
      </c>
      <c r="BC70" s="129">
        <f>ROUND(BC71,2)</f>
        <v>0</v>
      </c>
      <c r="BD70" s="131">
        <f>ROUND(BD71,2)</f>
        <v>0</v>
      </c>
      <c r="BS70" s="132" t="s">
        <v>71</v>
      </c>
      <c r="BT70" s="132" t="s">
        <v>79</v>
      </c>
      <c r="BU70" s="132" t="s">
        <v>73</v>
      </c>
      <c r="BV70" s="132" t="s">
        <v>74</v>
      </c>
      <c r="BW70" s="132" t="s">
        <v>136</v>
      </c>
      <c r="BX70" s="132" t="s">
        <v>7</v>
      </c>
      <c r="CL70" s="132" t="s">
        <v>21</v>
      </c>
      <c r="CM70" s="132" t="s">
        <v>81</v>
      </c>
    </row>
    <row r="71" s="6" customFormat="1" ht="14.4" customHeight="1">
      <c r="A71" s="133" t="s">
        <v>82</v>
      </c>
      <c r="B71" s="134"/>
      <c r="C71" s="135"/>
      <c r="D71" s="135"/>
      <c r="E71" s="136" t="s">
        <v>137</v>
      </c>
      <c r="F71" s="136"/>
      <c r="G71" s="136"/>
      <c r="H71" s="136"/>
      <c r="I71" s="136"/>
      <c r="J71" s="135"/>
      <c r="K71" s="136" t="s">
        <v>138</v>
      </c>
      <c r="L71" s="136"/>
      <c r="M71" s="136"/>
      <c r="N71" s="136"/>
      <c r="O71" s="136"/>
      <c r="P71" s="136"/>
      <c r="Q71" s="136"/>
      <c r="R71" s="136"/>
      <c r="S71" s="136"/>
      <c r="T71" s="136"/>
      <c r="U71" s="136"/>
      <c r="V71" s="136"/>
      <c r="W71" s="136"/>
      <c r="X71" s="136"/>
      <c r="Y71" s="136"/>
      <c r="Z71" s="136"/>
      <c r="AA71" s="136"/>
      <c r="AB71" s="136"/>
      <c r="AC71" s="136"/>
      <c r="AD71" s="136"/>
      <c r="AE71" s="136"/>
      <c r="AF71" s="136"/>
      <c r="AG71" s="137">
        <f>'15.1 - Soupis prací - SAD...'!J29</f>
        <v>0</v>
      </c>
      <c r="AH71" s="135"/>
      <c r="AI71" s="135"/>
      <c r="AJ71" s="135"/>
      <c r="AK71" s="135"/>
      <c r="AL71" s="135"/>
      <c r="AM71" s="135"/>
      <c r="AN71" s="137">
        <f>SUM(AG71,AT71)</f>
        <v>0</v>
      </c>
      <c r="AO71" s="135"/>
      <c r="AP71" s="135"/>
      <c r="AQ71" s="138" t="s">
        <v>85</v>
      </c>
      <c r="AR71" s="139"/>
      <c r="AS71" s="140">
        <v>0</v>
      </c>
      <c r="AT71" s="141">
        <f>ROUND(SUM(AV71:AW71),2)</f>
        <v>0</v>
      </c>
      <c r="AU71" s="142">
        <f>'15.1 - Soupis prací - SAD...'!P84</f>
        <v>0</v>
      </c>
      <c r="AV71" s="141">
        <f>'15.1 - Soupis prací - SAD...'!J32</f>
        <v>0</v>
      </c>
      <c r="AW71" s="141">
        <f>'15.1 - Soupis prací - SAD...'!J33</f>
        <v>0</v>
      </c>
      <c r="AX71" s="141">
        <f>'15.1 - Soupis prací - SAD...'!J34</f>
        <v>0</v>
      </c>
      <c r="AY71" s="141">
        <f>'15.1 - Soupis prací - SAD...'!J35</f>
        <v>0</v>
      </c>
      <c r="AZ71" s="141">
        <f>'15.1 - Soupis prací - SAD...'!F32</f>
        <v>0</v>
      </c>
      <c r="BA71" s="141">
        <f>'15.1 - Soupis prací - SAD...'!F33</f>
        <v>0</v>
      </c>
      <c r="BB71" s="141">
        <f>'15.1 - Soupis prací - SAD...'!F34</f>
        <v>0</v>
      </c>
      <c r="BC71" s="141">
        <f>'15.1 - Soupis prací - SAD...'!F35</f>
        <v>0</v>
      </c>
      <c r="BD71" s="143">
        <f>'15.1 - Soupis prací - SAD...'!F36</f>
        <v>0</v>
      </c>
      <c r="BT71" s="144" t="s">
        <v>81</v>
      </c>
      <c r="BV71" s="144" t="s">
        <v>74</v>
      </c>
      <c r="BW71" s="144" t="s">
        <v>139</v>
      </c>
      <c r="BX71" s="144" t="s">
        <v>136</v>
      </c>
      <c r="CL71" s="144" t="s">
        <v>21</v>
      </c>
    </row>
    <row r="72" s="5" customFormat="1" ht="28.8" customHeight="1">
      <c r="B72" s="120"/>
      <c r="C72" s="121"/>
      <c r="D72" s="122" t="s">
        <v>140</v>
      </c>
      <c r="E72" s="122"/>
      <c r="F72" s="122"/>
      <c r="G72" s="122"/>
      <c r="H72" s="122"/>
      <c r="I72" s="123"/>
      <c r="J72" s="122" t="s">
        <v>141</v>
      </c>
      <c r="K72" s="122"/>
      <c r="L72" s="122"/>
      <c r="M72" s="122"/>
      <c r="N72" s="122"/>
      <c r="O72" s="122"/>
      <c r="P72" s="122"/>
      <c r="Q72" s="122"/>
      <c r="R72" s="122"/>
      <c r="S72" s="122"/>
      <c r="T72" s="122"/>
      <c r="U72" s="122"/>
      <c r="V72" s="122"/>
      <c r="W72" s="122"/>
      <c r="X72" s="122"/>
      <c r="Y72" s="122"/>
      <c r="Z72" s="122"/>
      <c r="AA72" s="122"/>
      <c r="AB72" s="122"/>
      <c r="AC72" s="122"/>
      <c r="AD72" s="122"/>
      <c r="AE72" s="122"/>
      <c r="AF72" s="122"/>
      <c r="AG72" s="124">
        <f>ROUND(AG73,2)</f>
        <v>0</v>
      </c>
      <c r="AH72" s="123"/>
      <c r="AI72" s="123"/>
      <c r="AJ72" s="123"/>
      <c r="AK72" s="123"/>
      <c r="AL72" s="123"/>
      <c r="AM72" s="123"/>
      <c r="AN72" s="125">
        <f>SUM(AG72,AT72)</f>
        <v>0</v>
      </c>
      <c r="AO72" s="123"/>
      <c r="AP72" s="123"/>
      <c r="AQ72" s="126" t="s">
        <v>78</v>
      </c>
      <c r="AR72" s="127"/>
      <c r="AS72" s="128">
        <f>ROUND(AS73,2)</f>
        <v>0</v>
      </c>
      <c r="AT72" s="129">
        <f>ROUND(SUM(AV72:AW72),2)</f>
        <v>0</v>
      </c>
      <c r="AU72" s="130">
        <f>ROUND(AU73,5)</f>
        <v>0</v>
      </c>
      <c r="AV72" s="129">
        <f>ROUND(AZ72*L26,2)</f>
        <v>0</v>
      </c>
      <c r="AW72" s="129">
        <f>ROUND(BA72*L27,2)</f>
        <v>0</v>
      </c>
      <c r="AX72" s="129">
        <f>ROUND(BB72*L26,2)</f>
        <v>0</v>
      </c>
      <c r="AY72" s="129">
        <f>ROUND(BC72*L27,2)</f>
        <v>0</v>
      </c>
      <c r="AZ72" s="129">
        <f>ROUND(AZ73,2)</f>
        <v>0</v>
      </c>
      <c r="BA72" s="129">
        <f>ROUND(BA73,2)</f>
        <v>0</v>
      </c>
      <c r="BB72" s="129">
        <f>ROUND(BB73,2)</f>
        <v>0</v>
      </c>
      <c r="BC72" s="129">
        <f>ROUND(BC73,2)</f>
        <v>0</v>
      </c>
      <c r="BD72" s="131">
        <f>ROUND(BD73,2)</f>
        <v>0</v>
      </c>
      <c r="BS72" s="132" t="s">
        <v>71</v>
      </c>
      <c r="BT72" s="132" t="s">
        <v>79</v>
      </c>
      <c r="BU72" s="132" t="s">
        <v>73</v>
      </c>
      <c r="BV72" s="132" t="s">
        <v>74</v>
      </c>
      <c r="BW72" s="132" t="s">
        <v>142</v>
      </c>
      <c r="BX72" s="132" t="s">
        <v>7</v>
      </c>
      <c r="CL72" s="132" t="s">
        <v>21</v>
      </c>
      <c r="CM72" s="132" t="s">
        <v>81</v>
      </c>
    </row>
    <row r="73" s="6" customFormat="1" ht="28.8" customHeight="1">
      <c r="A73" s="133" t="s">
        <v>82</v>
      </c>
      <c r="B73" s="134"/>
      <c r="C73" s="135"/>
      <c r="D73" s="135"/>
      <c r="E73" s="136" t="s">
        <v>143</v>
      </c>
      <c r="F73" s="136"/>
      <c r="G73" s="136"/>
      <c r="H73" s="136"/>
      <c r="I73" s="136"/>
      <c r="J73" s="135"/>
      <c r="K73" s="136" t="s">
        <v>144</v>
      </c>
      <c r="L73" s="136"/>
      <c r="M73" s="136"/>
      <c r="N73" s="136"/>
      <c r="O73" s="136"/>
      <c r="P73" s="136"/>
      <c r="Q73" s="136"/>
      <c r="R73" s="136"/>
      <c r="S73" s="136"/>
      <c r="T73" s="136"/>
      <c r="U73" s="136"/>
      <c r="V73" s="136"/>
      <c r="W73" s="136"/>
      <c r="X73" s="136"/>
      <c r="Y73" s="136"/>
      <c r="Z73" s="136"/>
      <c r="AA73" s="136"/>
      <c r="AB73" s="136"/>
      <c r="AC73" s="136"/>
      <c r="AD73" s="136"/>
      <c r="AE73" s="136"/>
      <c r="AF73" s="136"/>
      <c r="AG73" s="137">
        <f>'16.1 - Soupis prací - Vod...'!J29</f>
        <v>0</v>
      </c>
      <c r="AH73" s="135"/>
      <c r="AI73" s="135"/>
      <c r="AJ73" s="135"/>
      <c r="AK73" s="135"/>
      <c r="AL73" s="135"/>
      <c r="AM73" s="135"/>
      <c r="AN73" s="137">
        <f>SUM(AG73,AT73)</f>
        <v>0</v>
      </c>
      <c r="AO73" s="135"/>
      <c r="AP73" s="135"/>
      <c r="AQ73" s="138" t="s">
        <v>85</v>
      </c>
      <c r="AR73" s="139"/>
      <c r="AS73" s="140">
        <v>0</v>
      </c>
      <c r="AT73" s="141">
        <f>ROUND(SUM(AV73:AW73),2)</f>
        <v>0</v>
      </c>
      <c r="AU73" s="142">
        <f>'16.1 - Soupis prací - Vod...'!P94</f>
        <v>0</v>
      </c>
      <c r="AV73" s="141">
        <f>'16.1 - Soupis prací - Vod...'!J32</f>
        <v>0</v>
      </c>
      <c r="AW73" s="141">
        <f>'16.1 - Soupis prací - Vod...'!J33</f>
        <v>0</v>
      </c>
      <c r="AX73" s="141">
        <f>'16.1 - Soupis prací - Vod...'!J34</f>
        <v>0</v>
      </c>
      <c r="AY73" s="141">
        <f>'16.1 - Soupis prací - Vod...'!J35</f>
        <v>0</v>
      </c>
      <c r="AZ73" s="141">
        <f>'16.1 - Soupis prací - Vod...'!F32</f>
        <v>0</v>
      </c>
      <c r="BA73" s="141">
        <f>'16.1 - Soupis prací - Vod...'!F33</f>
        <v>0</v>
      </c>
      <c r="BB73" s="141">
        <f>'16.1 - Soupis prací - Vod...'!F34</f>
        <v>0</v>
      </c>
      <c r="BC73" s="141">
        <f>'16.1 - Soupis prací - Vod...'!F35</f>
        <v>0</v>
      </c>
      <c r="BD73" s="143">
        <f>'16.1 - Soupis prací - Vod...'!F36</f>
        <v>0</v>
      </c>
      <c r="BT73" s="144" t="s">
        <v>81</v>
      </c>
      <c r="BV73" s="144" t="s">
        <v>74</v>
      </c>
      <c r="BW73" s="144" t="s">
        <v>145</v>
      </c>
      <c r="BX73" s="144" t="s">
        <v>142</v>
      </c>
      <c r="CL73" s="144" t="s">
        <v>21</v>
      </c>
    </row>
    <row r="74" s="5" customFormat="1" ht="28.8" customHeight="1">
      <c r="B74" s="120"/>
      <c r="C74" s="121"/>
      <c r="D74" s="122" t="s">
        <v>146</v>
      </c>
      <c r="E74" s="122"/>
      <c r="F74" s="122"/>
      <c r="G74" s="122"/>
      <c r="H74" s="122"/>
      <c r="I74" s="123"/>
      <c r="J74" s="122" t="s">
        <v>147</v>
      </c>
      <c r="K74" s="122"/>
      <c r="L74" s="122"/>
      <c r="M74" s="122"/>
      <c r="N74" s="122"/>
      <c r="O74" s="122"/>
      <c r="P74" s="122"/>
      <c r="Q74" s="122"/>
      <c r="R74" s="122"/>
      <c r="S74" s="122"/>
      <c r="T74" s="122"/>
      <c r="U74" s="122"/>
      <c r="V74" s="122"/>
      <c r="W74" s="122"/>
      <c r="X74" s="122"/>
      <c r="Y74" s="122"/>
      <c r="Z74" s="122"/>
      <c r="AA74" s="122"/>
      <c r="AB74" s="122"/>
      <c r="AC74" s="122"/>
      <c r="AD74" s="122"/>
      <c r="AE74" s="122"/>
      <c r="AF74" s="122"/>
      <c r="AG74" s="124">
        <f>ROUND(AG75,2)</f>
        <v>0</v>
      </c>
      <c r="AH74" s="123"/>
      <c r="AI74" s="123"/>
      <c r="AJ74" s="123"/>
      <c r="AK74" s="123"/>
      <c r="AL74" s="123"/>
      <c r="AM74" s="123"/>
      <c r="AN74" s="125">
        <f>SUM(AG74,AT74)</f>
        <v>0</v>
      </c>
      <c r="AO74" s="123"/>
      <c r="AP74" s="123"/>
      <c r="AQ74" s="126" t="s">
        <v>78</v>
      </c>
      <c r="AR74" s="127"/>
      <c r="AS74" s="128">
        <f>ROUND(AS75,2)</f>
        <v>0</v>
      </c>
      <c r="AT74" s="129">
        <f>ROUND(SUM(AV74:AW74),2)</f>
        <v>0</v>
      </c>
      <c r="AU74" s="130">
        <f>ROUND(AU75,5)</f>
        <v>0</v>
      </c>
      <c r="AV74" s="129">
        <f>ROUND(AZ74*L26,2)</f>
        <v>0</v>
      </c>
      <c r="AW74" s="129">
        <f>ROUND(BA74*L27,2)</f>
        <v>0</v>
      </c>
      <c r="AX74" s="129">
        <f>ROUND(BB74*L26,2)</f>
        <v>0</v>
      </c>
      <c r="AY74" s="129">
        <f>ROUND(BC74*L27,2)</f>
        <v>0</v>
      </c>
      <c r="AZ74" s="129">
        <f>ROUND(AZ75,2)</f>
        <v>0</v>
      </c>
      <c r="BA74" s="129">
        <f>ROUND(BA75,2)</f>
        <v>0</v>
      </c>
      <c r="BB74" s="129">
        <f>ROUND(BB75,2)</f>
        <v>0</v>
      </c>
      <c r="BC74" s="129">
        <f>ROUND(BC75,2)</f>
        <v>0</v>
      </c>
      <c r="BD74" s="131">
        <f>ROUND(BD75,2)</f>
        <v>0</v>
      </c>
      <c r="BS74" s="132" t="s">
        <v>71</v>
      </c>
      <c r="BT74" s="132" t="s">
        <v>79</v>
      </c>
      <c r="BU74" s="132" t="s">
        <v>73</v>
      </c>
      <c r="BV74" s="132" t="s">
        <v>74</v>
      </c>
      <c r="BW74" s="132" t="s">
        <v>148</v>
      </c>
      <c r="BX74" s="132" t="s">
        <v>7</v>
      </c>
      <c r="CL74" s="132" t="s">
        <v>21</v>
      </c>
      <c r="CM74" s="132" t="s">
        <v>81</v>
      </c>
    </row>
    <row r="75" s="6" customFormat="1" ht="28.8" customHeight="1">
      <c r="A75" s="133" t="s">
        <v>82</v>
      </c>
      <c r="B75" s="134"/>
      <c r="C75" s="135"/>
      <c r="D75" s="135"/>
      <c r="E75" s="136" t="s">
        <v>149</v>
      </c>
      <c r="F75" s="136"/>
      <c r="G75" s="136"/>
      <c r="H75" s="136"/>
      <c r="I75" s="136"/>
      <c r="J75" s="135"/>
      <c r="K75" s="136" t="s">
        <v>150</v>
      </c>
      <c r="L75" s="136"/>
      <c r="M75" s="136"/>
      <c r="N75" s="136"/>
      <c r="O75" s="136"/>
      <c r="P75" s="136"/>
      <c r="Q75" s="136"/>
      <c r="R75" s="136"/>
      <c r="S75" s="136"/>
      <c r="T75" s="136"/>
      <c r="U75" s="136"/>
      <c r="V75" s="136"/>
      <c r="W75" s="136"/>
      <c r="X75" s="136"/>
      <c r="Y75" s="136"/>
      <c r="Z75" s="136"/>
      <c r="AA75" s="136"/>
      <c r="AB75" s="136"/>
      <c r="AC75" s="136"/>
      <c r="AD75" s="136"/>
      <c r="AE75" s="136"/>
      <c r="AF75" s="136"/>
      <c r="AG75" s="137">
        <f>'17.1 - Soupis prací - Mob...'!J29</f>
        <v>0</v>
      </c>
      <c r="AH75" s="135"/>
      <c r="AI75" s="135"/>
      <c r="AJ75" s="135"/>
      <c r="AK75" s="135"/>
      <c r="AL75" s="135"/>
      <c r="AM75" s="135"/>
      <c r="AN75" s="137">
        <f>SUM(AG75,AT75)</f>
        <v>0</v>
      </c>
      <c r="AO75" s="135"/>
      <c r="AP75" s="135"/>
      <c r="AQ75" s="138" t="s">
        <v>85</v>
      </c>
      <c r="AR75" s="139"/>
      <c r="AS75" s="140">
        <v>0</v>
      </c>
      <c r="AT75" s="141">
        <f>ROUND(SUM(AV75:AW75),2)</f>
        <v>0</v>
      </c>
      <c r="AU75" s="142">
        <f>'17.1 - Soupis prací - Mob...'!P96</f>
        <v>0</v>
      </c>
      <c r="AV75" s="141">
        <f>'17.1 - Soupis prací - Mob...'!J32</f>
        <v>0</v>
      </c>
      <c r="AW75" s="141">
        <f>'17.1 - Soupis prací - Mob...'!J33</f>
        <v>0</v>
      </c>
      <c r="AX75" s="141">
        <f>'17.1 - Soupis prací - Mob...'!J34</f>
        <v>0</v>
      </c>
      <c r="AY75" s="141">
        <f>'17.1 - Soupis prací - Mob...'!J35</f>
        <v>0</v>
      </c>
      <c r="AZ75" s="141">
        <f>'17.1 - Soupis prací - Mob...'!F32</f>
        <v>0</v>
      </c>
      <c r="BA75" s="141">
        <f>'17.1 - Soupis prací - Mob...'!F33</f>
        <v>0</v>
      </c>
      <c r="BB75" s="141">
        <f>'17.1 - Soupis prací - Mob...'!F34</f>
        <v>0</v>
      </c>
      <c r="BC75" s="141">
        <f>'17.1 - Soupis prací - Mob...'!F35</f>
        <v>0</v>
      </c>
      <c r="BD75" s="143">
        <f>'17.1 - Soupis prací - Mob...'!F36</f>
        <v>0</v>
      </c>
      <c r="BT75" s="144" t="s">
        <v>81</v>
      </c>
      <c r="BV75" s="144" t="s">
        <v>74</v>
      </c>
      <c r="BW75" s="144" t="s">
        <v>151</v>
      </c>
      <c r="BX75" s="144" t="s">
        <v>148</v>
      </c>
      <c r="CL75" s="144" t="s">
        <v>21</v>
      </c>
    </row>
    <row r="76" s="5" customFormat="1" ht="14.4" customHeight="1">
      <c r="B76" s="120"/>
      <c r="C76" s="121"/>
      <c r="D76" s="122" t="s">
        <v>152</v>
      </c>
      <c r="E76" s="122"/>
      <c r="F76" s="122"/>
      <c r="G76" s="122"/>
      <c r="H76" s="122"/>
      <c r="I76" s="123"/>
      <c r="J76" s="122" t="s">
        <v>153</v>
      </c>
      <c r="K76" s="122"/>
      <c r="L76" s="122"/>
      <c r="M76" s="122"/>
      <c r="N76" s="122"/>
      <c r="O76" s="122"/>
      <c r="P76" s="122"/>
      <c r="Q76" s="122"/>
      <c r="R76" s="122"/>
      <c r="S76" s="122"/>
      <c r="T76" s="122"/>
      <c r="U76" s="122"/>
      <c r="V76" s="122"/>
      <c r="W76" s="122"/>
      <c r="X76" s="122"/>
      <c r="Y76" s="122"/>
      <c r="Z76" s="122"/>
      <c r="AA76" s="122"/>
      <c r="AB76" s="122"/>
      <c r="AC76" s="122"/>
      <c r="AD76" s="122"/>
      <c r="AE76" s="122"/>
      <c r="AF76" s="122"/>
      <c r="AG76" s="124">
        <f>ROUND(AG77,2)</f>
        <v>0</v>
      </c>
      <c r="AH76" s="123"/>
      <c r="AI76" s="123"/>
      <c r="AJ76" s="123"/>
      <c r="AK76" s="123"/>
      <c r="AL76" s="123"/>
      <c r="AM76" s="123"/>
      <c r="AN76" s="125">
        <f>SUM(AG76,AT76)</f>
        <v>0</v>
      </c>
      <c r="AO76" s="123"/>
      <c r="AP76" s="123"/>
      <c r="AQ76" s="126" t="s">
        <v>78</v>
      </c>
      <c r="AR76" s="127"/>
      <c r="AS76" s="128">
        <f>ROUND(AS77,2)</f>
        <v>0</v>
      </c>
      <c r="AT76" s="129">
        <f>ROUND(SUM(AV76:AW76),2)</f>
        <v>0</v>
      </c>
      <c r="AU76" s="130">
        <f>ROUND(AU77,5)</f>
        <v>0</v>
      </c>
      <c r="AV76" s="129">
        <f>ROUND(AZ76*L26,2)</f>
        <v>0</v>
      </c>
      <c r="AW76" s="129">
        <f>ROUND(BA76*L27,2)</f>
        <v>0</v>
      </c>
      <c r="AX76" s="129">
        <f>ROUND(BB76*L26,2)</f>
        <v>0</v>
      </c>
      <c r="AY76" s="129">
        <f>ROUND(BC76*L27,2)</f>
        <v>0</v>
      </c>
      <c r="AZ76" s="129">
        <f>ROUND(AZ77,2)</f>
        <v>0</v>
      </c>
      <c r="BA76" s="129">
        <f>ROUND(BA77,2)</f>
        <v>0</v>
      </c>
      <c r="BB76" s="129">
        <f>ROUND(BB77,2)</f>
        <v>0</v>
      </c>
      <c r="BC76" s="129">
        <f>ROUND(BC77,2)</f>
        <v>0</v>
      </c>
      <c r="BD76" s="131">
        <f>ROUND(BD77,2)</f>
        <v>0</v>
      </c>
      <c r="BS76" s="132" t="s">
        <v>71</v>
      </c>
      <c r="BT76" s="132" t="s">
        <v>79</v>
      </c>
      <c r="BU76" s="132" t="s">
        <v>73</v>
      </c>
      <c r="BV76" s="132" t="s">
        <v>74</v>
      </c>
      <c r="BW76" s="132" t="s">
        <v>154</v>
      </c>
      <c r="BX76" s="132" t="s">
        <v>7</v>
      </c>
      <c r="CL76" s="132" t="s">
        <v>21</v>
      </c>
      <c r="CM76" s="132" t="s">
        <v>81</v>
      </c>
    </row>
    <row r="77" s="6" customFormat="1" ht="14.4" customHeight="1">
      <c r="A77" s="133" t="s">
        <v>82</v>
      </c>
      <c r="B77" s="134"/>
      <c r="C77" s="135"/>
      <c r="D77" s="135"/>
      <c r="E77" s="136" t="s">
        <v>155</v>
      </c>
      <c r="F77" s="136"/>
      <c r="G77" s="136"/>
      <c r="H77" s="136"/>
      <c r="I77" s="136"/>
      <c r="J77" s="135"/>
      <c r="K77" s="136" t="s">
        <v>156</v>
      </c>
      <c r="L77" s="136"/>
      <c r="M77" s="136"/>
      <c r="N77" s="136"/>
      <c r="O77" s="136"/>
      <c r="P77" s="136"/>
      <c r="Q77" s="136"/>
      <c r="R77" s="136"/>
      <c r="S77" s="136"/>
      <c r="T77" s="136"/>
      <c r="U77" s="136"/>
      <c r="V77" s="136"/>
      <c r="W77" s="136"/>
      <c r="X77" s="136"/>
      <c r="Y77" s="136"/>
      <c r="Z77" s="136"/>
      <c r="AA77" s="136"/>
      <c r="AB77" s="136"/>
      <c r="AC77" s="136"/>
      <c r="AD77" s="136"/>
      <c r="AE77" s="136"/>
      <c r="AF77" s="136"/>
      <c r="AG77" s="137">
        <f>'18.1 - Soupis prací - Pří...'!J29</f>
        <v>0</v>
      </c>
      <c r="AH77" s="135"/>
      <c r="AI77" s="135"/>
      <c r="AJ77" s="135"/>
      <c r="AK77" s="135"/>
      <c r="AL77" s="135"/>
      <c r="AM77" s="135"/>
      <c r="AN77" s="137">
        <f>SUM(AG77,AT77)</f>
        <v>0</v>
      </c>
      <c r="AO77" s="135"/>
      <c r="AP77" s="135"/>
      <c r="AQ77" s="138" t="s">
        <v>85</v>
      </c>
      <c r="AR77" s="139"/>
      <c r="AS77" s="140">
        <v>0</v>
      </c>
      <c r="AT77" s="141">
        <f>ROUND(SUM(AV77:AW77),2)</f>
        <v>0</v>
      </c>
      <c r="AU77" s="142">
        <f>'18.1 - Soupis prací - Pří...'!P90</f>
        <v>0</v>
      </c>
      <c r="AV77" s="141">
        <f>'18.1 - Soupis prací - Pří...'!J32</f>
        <v>0</v>
      </c>
      <c r="AW77" s="141">
        <f>'18.1 - Soupis prací - Pří...'!J33</f>
        <v>0</v>
      </c>
      <c r="AX77" s="141">
        <f>'18.1 - Soupis prací - Pří...'!J34</f>
        <v>0</v>
      </c>
      <c r="AY77" s="141">
        <f>'18.1 - Soupis prací - Pří...'!J35</f>
        <v>0</v>
      </c>
      <c r="AZ77" s="141">
        <f>'18.1 - Soupis prací - Pří...'!F32</f>
        <v>0</v>
      </c>
      <c r="BA77" s="141">
        <f>'18.1 - Soupis prací - Pří...'!F33</f>
        <v>0</v>
      </c>
      <c r="BB77" s="141">
        <f>'18.1 - Soupis prací - Pří...'!F34</f>
        <v>0</v>
      </c>
      <c r="BC77" s="141">
        <f>'18.1 - Soupis prací - Pří...'!F35</f>
        <v>0</v>
      </c>
      <c r="BD77" s="143">
        <f>'18.1 - Soupis prací - Pří...'!F36</f>
        <v>0</v>
      </c>
      <c r="BT77" s="144" t="s">
        <v>81</v>
      </c>
      <c r="BV77" s="144" t="s">
        <v>74</v>
      </c>
      <c r="BW77" s="144" t="s">
        <v>157</v>
      </c>
      <c r="BX77" s="144" t="s">
        <v>154</v>
      </c>
      <c r="CL77" s="144" t="s">
        <v>21</v>
      </c>
    </row>
    <row r="78" s="5" customFormat="1" ht="14.4" customHeight="1">
      <c r="B78" s="120"/>
      <c r="C78" s="121"/>
      <c r="D78" s="122" t="s">
        <v>158</v>
      </c>
      <c r="E78" s="122"/>
      <c r="F78" s="122"/>
      <c r="G78" s="122"/>
      <c r="H78" s="122"/>
      <c r="I78" s="123"/>
      <c r="J78" s="122" t="s">
        <v>159</v>
      </c>
      <c r="K78" s="122"/>
      <c r="L78" s="122"/>
      <c r="M78" s="122"/>
      <c r="N78" s="122"/>
      <c r="O78" s="122"/>
      <c r="P78" s="122"/>
      <c r="Q78" s="122"/>
      <c r="R78" s="122"/>
      <c r="S78" s="122"/>
      <c r="T78" s="122"/>
      <c r="U78" s="122"/>
      <c r="V78" s="122"/>
      <c r="W78" s="122"/>
      <c r="X78" s="122"/>
      <c r="Y78" s="122"/>
      <c r="Z78" s="122"/>
      <c r="AA78" s="122"/>
      <c r="AB78" s="122"/>
      <c r="AC78" s="122"/>
      <c r="AD78" s="122"/>
      <c r="AE78" s="122"/>
      <c r="AF78" s="122"/>
      <c r="AG78" s="124">
        <f>ROUND(AG79,2)</f>
        <v>0</v>
      </c>
      <c r="AH78" s="123"/>
      <c r="AI78" s="123"/>
      <c r="AJ78" s="123"/>
      <c r="AK78" s="123"/>
      <c r="AL78" s="123"/>
      <c r="AM78" s="123"/>
      <c r="AN78" s="125">
        <f>SUM(AG78,AT78)</f>
        <v>0</v>
      </c>
      <c r="AO78" s="123"/>
      <c r="AP78" s="123"/>
      <c r="AQ78" s="126" t="s">
        <v>158</v>
      </c>
      <c r="AR78" s="127"/>
      <c r="AS78" s="128">
        <f>ROUND(AS79,2)</f>
        <v>0</v>
      </c>
      <c r="AT78" s="129">
        <f>ROUND(SUM(AV78:AW78),2)</f>
        <v>0</v>
      </c>
      <c r="AU78" s="130">
        <f>ROUND(AU79,5)</f>
        <v>0</v>
      </c>
      <c r="AV78" s="129">
        <f>ROUND(AZ78*L26,2)</f>
        <v>0</v>
      </c>
      <c r="AW78" s="129">
        <f>ROUND(BA78*L27,2)</f>
        <v>0</v>
      </c>
      <c r="AX78" s="129">
        <f>ROUND(BB78*L26,2)</f>
        <v>0</v>
      </c>
      <c r="AY78" s="129">
        <f>ROUND(BC78*L27,2)</f>
        <v>0</v>
      </c>
      <c r="AZ78" s="129">
        <f>ROUND(AZ79,2)</f>
        <v>0</v>
      </c>
      <c r="BA78" s="129">
        <f>ROUND(BA79,2)</f>
        <v>0</v>
      </c>
      <c r="BB78" s="129">
        <f>ROUND(BB79,2)</f>
        <v>0</v>
      </c>
      <c r="BC78" s="129">
        <f>ROUND(BC79,2)</f>
        <v>0</v>
      </c>
      <c r="BD78" s="131">
        <f>ROUND(BD79,2)</f>
        <v>0</v>
      </c>
      <c r="BS78" s="132" t="s">
        <v>71</v>
      </c>
      <c r="BT78" s="132" t="s">
        <v>79</v>
      </c>
      <c r="BU78" s="132" t="s">
        <v>73</v>
      </c>
      <c r="BV78" s="132" t="s">
        <v>74</v>
      </c>
      <c r="BW78" s="132" t="s">
        <v>160</v>
      </c>
      <c r="BX78" s="132" t="s">
        <v>7</v>
      </c>
      <c r="CL78" s="132" t="s">
        <v>21</v>
      </c>
      <c r="CM78" s="132" t="s">
        <v>81</v>
      </c>
    </row>
    <row r="79" s="6" customFormat="1" ht="28.8" customHeight="1">
      <c r="A79" s="133" t="s">
        <v>82</v>
      </c>
      <c r="B79" s="134"/>
      <c r="C79" s="135"/>
      <c r="D79" s="135"/>
      <c r="E79" s="136" t="s">
        <v>158</v>
      </c>
      <c r="F79" s="136"/>
      <c r="G79" s="136"/>
      <c r="H79" s="136"/>
      <c r="I79" s="136"/>
      <c r="J79" s="135"/>
      <c r="K79" s="136" t="s">
        <v>161</v>
      </c>
      <c r="L79" s="136"/>
      <c r="M79" s="136"/>
      <c r="N79" s="136"/>
      <c r="O79" s="136"/>
      <c r="P79" s="136"/>
      <c r="Q79" s="136"/>
      <c r="R79" s="136"/>
      <c r="S79" s="136"/>
      <c r="T79" s="136"/>
      <c r="U79" s="136"/>
      <c r="V79" s="136"/>
      <c r="W79" s="136"/>
      <c r="X79" s="136"/>
      <c r="Y79" s="136"/>
      <c r="Z79" s="136"/>
      <c r="AA79" s="136"/>
      <c r="AB79" s="136"/>
      <c r="AC79" s="136"/>
      <c r="AD79" s="136"/>
      <c r="AE79" s="136"/>
      <c r="AF79" s="136"/>
      <c r="AG79" s="137">
        <f>'VON - Soupis prací  - Ved...'!J29</f>
        <v>0</v>
      </c>
      <c r="AH79" s="135"/>
      <c r="AI79" s="135"/>
      <c r="AJ79" s="135"/>
      <c r="AK79" s="135"/>
      <c r="AL79" s="135"/>
      <c r="AM79" s="135"/>
      <c r="AN79" s="137">
        <f>SUM(AG79,AT79)</f>
        <v>0</v>
      </c>
      <c r="AO79" s="135"/>
      <c r="AP79" s="135"/>
      <c r="AQ79" s="138" t="s">
        <v>85</v>
      </c>
      <c r="AR79" s="139"/>
      <c r="AS79" s="145">
        <v>0</v>
      </c>
      <c r="AT79" s="146">
        <f>ROUND(SUM(AV79:AW79),2)</f>
        <v>0</v>
      </c>
      <c r="AU79" s="147">
        <f>'VON - Soupis prací  - Ved...'!P89</f>
        <v>0</v>
      </c>
      <c r="AV79" s="146">
        <f>'VON - Soupis prací  - Ved...'!J32</f>
        <v>0</v>
      </c>
      <c r="AW79" s="146">
        <f>'VON - Soupis prací  - Ved...'!J33</f>
        <v>0</v>
      </c>
      <c r="AX79" s="146">
        <f>'VON - Soupis prací  - Ved...'!J34</f>
        <v>0</v>
      </c>
      <c r="AY79" s="146">
        <f>'VON - Soupis prací  - Ved...'!J35</f>
        <v>0</v>
      </c>
      <c r="AZ79" s="146">
        <f>'VON - Soupis prací  - Ved...'!F32</f>
        <v>0</v>
      </c>
      <c r="BA79" s="146">
        <f>'VON - Soupis prací  - Ved...'!F33</f>
        <v>0</v>
      </c>
      <c r="BB79" s="146">
        <f>'VON - Soupis prací  - Ved...'!F34</f>
        <v>0</v>
      </c>
      <c r="BC79" s="146">
        <f>'VON - Soupis prací  - Ved...'!F35</f>
        <v>0</v>
      </c>
      <c r="BD79" s="148">
        <f>'VON - Soupis prací  - Ved...'!F36</f>
        <v>0</v>
      </c>
      <c r="BT79" s="144" t="s">
        <v>81</v>
      </c>
      <c r="BV79" s="144" t="s">
        <v>74</v>
      </c>
      <c r="BW79" s="144" t="s">
        <v>162</v>
      </c>
      <c r="BX79" s="144" t="s">
        <v>160</v>
      </c>
      <c r="CL79" s="144" t="s">
        <v>21</v>
      </c>
    </row>
    <row r="80" s="1" customFormat="1" ht="30" customHeight="1">
      <c r="B80" s="47"/>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75"/>
      <c r="AL80" s="75"/>
      <c r="AM80" s="75"/>
      <c r="AN80" s="75"/>
      <c r="AO80" s="75"/>
      <c r="AP80" s="75"/>
      <c r="AQ80" s="75"/>
      <c r="AR80" s="73"/>
    </row>
    <row r="81" s="1" customFormat="1" ht="6.96" customHeight="1">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73"/>
    </row>
  </sheetData>
  <sheetProtection sheet="1" formatColumns="0" formatRows="0" objects="1" scenarios="1" spinCount="100000" saltValue="v8s6tZtUaJbA24GvXMDky/cf7WM0t0pKlQJBbmpDcWFDWkTVF6l0M7kU7iNE8Zz+93MwVy1Zbr+n/Xzd2Me5Eg==" hashValue="vijspEQcRf2KET0/MM90loEWuVC3Zqk5DFZ6irE8Csh/34zapT/MTwF3zpNFRFoCdMxTWxjEMOCId/ArgCMkIQ==" algorithmName="SHA-512" password="CC35"/>
  <mergeCells count="1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D54:H54"/>
    <mergeCell ref="J54:AF54"/>
    <mergeCell ref="AN55:AP55"/>
    <mergeCell ref="AG55:AM55"/>
    <mergeCell ref="E55:I55"/>
    <mergeCell ref="K55:AF55"/>
    <mergeCell ref="AN56:AP56"/>
    <mergeCell ref="AG56:AM56"/>
    <mergeCell ref="D56:H56"/>
    <mergeCell ref="J56:AF56"/>
    <mergeCell ref="AN57:AP57"/>
    <mergeCell ref="AG57:AM57"/>
    <mergeCell ref="E57:I57"/>
    <mergeCell ref="K57:AF57"/>
    <mergeCell ref="AN58:AP58"/>
    <mergeCell ref="AG58:AM58"/>
    <mergeCell ref="D58:H58"/>
    <mergeCell ref="J58:AF58"/>
    <mergeCell ref="AN59:AP59"/>
    <mergeCell ref="AG59:AM59"/>
    <mergeCell ref="E59:I59"/>
    <mergeCell ref="K59:AF59"/>
    <mergeCell ref="AN60:AP60"/>
    <mergeCell ref="AG60:AM60"/>
    <mergeCell ref="E60:I60"/>
    <mergeCell ref="K60:AF60"/>
    <mergeCell ref="AN61:AP61"/>
    <mergeCell ref="AG61:AM61"/>
    <mergeCell ref="E61:I61"/>
    <mergeCell ref="K61:AF61"/>
    <mergeCell ref="AN62:AP62"/>
    <mergeCell ref="AG62:AM62"/>
    <mergeCell ref="D62:H62"/>
    <mergeCell ref="J62:AF62"/>
    <mergeCell ref="AN63:AP63"/>
    <mergeCell ref="AG63:AM63"/>
    <mergeCell ref="E63:I63"/>
    <mergeCell ref="K63:AF63"/>
    <mergeCell ref="AN64:AP64"/>
    <mergeCell ref="AG64:AM64"/>
    <mergeCell ref="D64:H64"/>
    <mergeCell ref="J64:AF64"/>
    <mergeCell ref="AN65:AP65"/>
    <mergeCell ref="AG65:AM65"/>
    <mergeCell ref="E65:I65"/>
    <mergeCell ref="K65:AF65"/>
    <mergeCell ref="AN66:AP66"/>
    <mergeCell ref="AG66:AM66"/>
    <mergeCell ref="D66:H66"/>
    <mergeCell ref="J66:AF66"/>
    <mergeCell ref="AN67:AP67"/>
    <mergeCell ref="AG67:AM67"/>
    <mergeCell ref="E67:I67"/>
    <mergeCell ref="K67:AF67"/>
    <mergeCell ref="AN68:AP68"/>
    <mergeCell ref="AG68:AM68"/>
    <mergeCell ref="D68:H68"/>
    <mergeCell ref="J68:AF68"/>
    <mergeCell ref="AN69:AP69"/>
    <mergeCell ref="AG69:AM69"/>
    <mergeCell ref="E69:I69"/>
    <mergeCell ref="K69:AF69"/>
    <mergeCell ref="AN70:AP70"/>
    <mergeCell ref="AG70:AM70"/>
    <mergeCell ref="D70:H70"/>
    <mergeCell ref="J70:AF70"/>
    <mergeCell ref="AN71:AP71"/>
    <mergeCell ref="AG71:AM71"/>
    <mergeCell ref="E71:I71"/>
    <mergeCell ref="K71:AF71"/>
    <mergeCell ref="AN72:AP72"/>
    <mergeCell ref="AG72:AM72"/>
    <mergeCell ref="D72:H72"/>
    <mergeCell ref="J72:AF72"/>
    <mergeCell ref="AN73:AP73"/>
    <mergeCell ref="AG73:AM73"/>
    <mergeCell ref="E73:I73"/>
    <mergeCell ref="K73:AF73"/>
    <mergeCell ref="AN74:AP74"/>
    <mergeCell ref="AG74:AM74"/>
    <mergeCell ref="D74:H74"/>
    <mergeCell ref="J74:AF74"/>
    <mergeCell ref="AN75:AP75"/>
    <mergeCell ref="AG75:AM75"/>
    <mergeCell ref="E75:I75"/>
    <mergeCell ref="K75:AF75"/>
    <mergeCell ref="AN76:AP76"/>
    <mergeCell ref="AG76:AM76"/>
    <mergeCell ref="D76:H76"/>
    <mergeCell ref="J76:AF76"/>
    <mergeCell ref="AN77:AP77"/>
    <mergeCell ref="AG77:AM77"/>
    <mergeCell ref="E77:I77"/>
    <mergeCell ref="K77:AF77"/>
    <mergeCell ref="AN78:AP78"/>
    <mergeCell ref="AG78:AM78"/>
    <mergeCell ref="D78:H78"/>
    <mergeCell ref="J78:AF78"/>
    <mergeCell ref="AN79:AP79"/>
    <mergeCell ref="AG79:AM79"/>
    <mergeCell ref="E79:I79"/>
    <mergeCell ref="K79:AF79"/>
    <mergeCell ref="AG51:AM51"/>
    <mergeCell ref="AN51:AP51"/>
    <mergeCell ref="AR2:BE2"/>
  </mergeCells>
  <hyperlinks>
    <hyperlink ref="K1:S1" location="C2" display="1) Rekapitulace stavby"/>
    <hyperlink ref="W1:AI1" location="C51" display="2) Rekapitulace objektů stavby a soupisů prací"/>
    <hyperlink ref="A53" location="'01.1 - Soupis prací - Dem...'!C2" display="/"/>
    <hyperlink ref="A55" location="'02.1 - Soupis prací - Zpe...'!C2" display="/"/>
    <hyperlink ref="A57" location="'05.1 - Soupis prací - Zas...'!C2" display="/"/>
    <hyperlink ref="A59" location="'06.1 - SO 06.1 - Infocentrum'!C2" display="/"/>
    <hyperlink ref="A60" location="'06.2 - SO 06.2 - Přípojka...'!C2" display="/"/>
    <hyperlink ref="A61" location="'06.4 - SO 06.4 - Přípojka...'!C2" display="/"/>
    <hyperlink ref="A63" location="'09.1 - Soupis prací - REK...'!C2" display="/"/>
    <hyperlink ref="A65" location="'10.1 - Soupis prací - SIL...'!C2" display="/"/>
    <hyperlink ref="A67" location="'11.1 - Soupis prací - PRO...'!C2" display="/"/>
    <hyperlink ref="A69" location="'13.1 - Soupis prací -  OP...'!C2" display="/"/>
    <hyperlink ref="A71" location="'15.1 - Soupis prací - SAD...'!C2" display="/"/>
    <hyperlink ref="A73" location="'16.1 - Soupis prací - Vod...'!C2" display="/"/>
    <hyperlink ref="A75" location="'17.1 - Soupis prací - Mob...'!C2" display="/"/>
    <hyperlink ref="A77" location="'18.1 - Soupis prací - Pří...'!C2" display="/"/>
    <hyperlink ref="A79" location="'VON - Soupis prací  - Ved...'!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128</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2175</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2176</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2175</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11.1 - Soupis prací - PRODLOUŽENÍ VODOVODU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185</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2175</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11.1 - Soupis prací - PRODLOUŽENÍ VODOVODU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262</v>
      </c>
      <c r="F86" s="234" t="s">
        <v>387</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2158</v>
      </c>
      <c r="F87" s="238" t="s">
        <v>2177</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2178</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CO1bKU3XrxqGGWgjB1rgDl6W2zu9IH6Wh7AwWMCWr4QkJ1jCFaK/nhK7f13X+B1oqt8mm/AV1QI99wr9U30F6w==" hashValue="B4lfck0zi+i1Ilxn5Wq9LyWeudJrQisl7yNkpev7SE7YqI8qaq/t+l6auodh2l5mEIZx6zqhIXaQNSRy7WZlTA=="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134</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2179</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2180</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2179</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13.1 - Soupis prací -  OPRAVA KANALIZACE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185</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2179</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13.1 - Soupis prací -  OPRAVA KANALIZACE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262</v>
      </c>
      <c r="F86" s="234" t="s">
        <v>387</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2181</v>
      </c>
      <c r="F87" s="238" t="s">
        <v>2182</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2183</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KMaQJ/iX7j7Wk+Nm2fWsTJldPYz55cVPUgKvs6dwZPQd5DwqOK2ep7HstsD7hWWAUukr6vjotpQnzVTOfbcjdA==" hashValue="VEqneRm7DMwEhEqlX3WvcA/MWBmNi3BEuzi0kBGzcTO1qRWVevoqsRrAcQv3DdMBwDdS65ffIBdDzW+TQDOaBQ=="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139</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2184</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2185</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2184</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15.1 - Soupis prací - SADOVÉ ÚPRAVY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180</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2184</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15.1 - Soupis prací - SADOVÉ ÚPRAVY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79</v>
      </c>
      <c r="F86" s="234" t="s">
        <v>211</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2186</v>
      </c>
      <c r="F87" s="238" t="s">
        <v>2187</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2188</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DTnAj6rkq+LgBmtQuOcYY5r23xE8RYaaySP4lweGN8tmzcK/0k6R6W6LFZR50tN7jxtR/wkRzGjUhUe2tKy9FQ==" hashValue="gWpMFGi7RRmCBB+v+asAAR23xWvatVE/lwvaUnzhfASv0FPZPlOFO02JF1ly0zo2aVVhkZP2NeA7P0EVxbaT+w=="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145</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2189</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2190</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ROUND(SUM(BE94:BE269), 2)</f>
        <v>0</v>
      </c>
      <c r="G32" s="48"/>
      <c r="H32" s="48"/>
      <c r="I32" s="171">
        <v>0.20999999999999999</v>
      </c>
      <c r="J32" s="170">
        <f>ROUND(ROUND((SUM(BE94:BE269)), 2)*I32, 2)</f>
        <v>0</v>
      </c>
      <c r="K32" s="52"/>
    </row>
    <row r="33" s="1" customFormat="1" ht="14.4" customHeight="1">
      <c r="B33" s="47"/>
      <c r="C33" s="48"/>
      <c r="D33" s="48"/>
      <c r="E33" s="56" t="s">
        <v>44</v>
      </c>
      <c r="F33" s="170">
        <f>ROUND(SUM(BF94:BF269), 2)</f>
        <v>0</v>
      </c>
      <c r="G33" s="48"/>
      <c r="H33" s="48"/>
      <c r="I33" s="171">
        <v>0.14999999999999999</v>
      </c>
      <c r="J33" s="170">
        <f>ROUND(ROUND((SUM(BF94:BF269)), 2)*I33, 2)</f>
        <v>0</v>
      </c>
      <c r="K33" s="52"/>
    </row>
    <row r="34" hidden="1" s="1" customFormat="1" ht="14.4" customHeight="1">
      <c r="B34" s="47"/>
      <c r="C34" s="48"/>
      <c r="D34" s="48"/>
      <c r="E34" s="56" t="s">
        <v>45</v>
      </c>
      <c r="F34" s="170">
        <f>ROUND(SUM(BG94:BG269), 2)</f>
        <v>0</v>
      </c>
      <c r="G34" s="48"/>
      <c r="H34" s="48"/>
      <c r="I34" s="171">
        <v>0.20999999999999999</v>
      </c>
      <c r="J34" s="170">
        <v>0</v>
      </c>
      <c r="K34" s="52"/>
    </row>
    <row r="35" hidden="1" s="1" customFormat="1" ht="14.4" customHeight="1">
      <c r="B35" s="47"/>
      <c r="C35" s="48"/>
      <c r="D35" s="48"/>
      <c r="E35" s="56" t="s">
        <v>46</v>
      </c>
      <c r="F35" s="170">
        <f>ROUND(SUM(BH94:BH269), 2)</f>
        <v>0</v>
      </c>
      <c r="G35" s="48"/>
      <c r="H35" s="48"/>
      <c r="I35" s="171">
        <v>0.14999999999999999</v>
      </c>
      <c r="J35" s="170">
        <v>0</v>
      </c>
      <c r="K35" s="52"/>
    </row>
    <row r="36" hidden="1" s="1" customFormat="1" ht="14.4" customHeight="1">
      <c r="B36" s="47"/>
      <c r="C36" s="48"/>
      <c r="D36" s="48"/>
      <c r="E36" s="56" t="s">
        <v>47</v>
      </c>
      <c r="F36" s="170">
        <f>ROUND(SUM(BI94:BI269),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2189</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16.1 - Soupis prací - Vodní prvek vč. technologie a rozvod</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J94</f>
        <v>0</v>
      </c>
      <c r="K60" s="52"/>
      <c r="AU60" s="25" t="s">
        <v>178</v>
      </c>
    </row>
    <row r="61" s="8" customFormat="1" ht="24.96" customHeight="1">
      <c r="B61" s="190"/>
      <c r="C61" s="191"/>
      <c r="D61" s="192" t="s">
        <v>179</v>
      </c>
      <c r="E61" s="193"/>
      <c r="F61" s="193"/>
      <c r="G61" s="193"/>
      <c r="H61" s="193"/>
      <c r="I61" s="194"/>
      <c r="J61" s="195">
        <f>J95</f>
        <v>0</v>
      </c>
      <c r="K61" s="196"/>
    </row>
    <row r="62" s="9" customFormat="1" ht="19.92" customHeight="1">
      <c r="B62" s="197"/>
      <c r="C62" s="198"/>
      <c r="D62" s="199" t="s">
        <v>180</v>
      </c>
      <c r="E62" s="200"/>
      <c r="F62" s="200"/>
      <c r="G62" s="200"/>
      <c r="H62" s="200"/>
      <c r="I62" s="201"/>
      <c r="J62" s="202">
        <f>J96</f>
        <v>0</v>
      </c>
      <c r="K62" s="203"/>
    </row>
    <row r="63" s="9" customFormat="1" ht="19.92" customHeight="1">
      <c r="B63" s="197"/>
      <c r="C63" s="198"/>
      <c r="D63" s="199" t="s">
        <v>181</v>
      </c>
      <c r="E63" s="200"/>
      <c r="F63" s="200"/>
      <c r="G63" s="200"/>
      <c r="H63" s="200"/>
      <c r="I63" s="201"/>
      <c r="J63" s="202">
        <f>J148</f>
        <v>0</v>
      </c>
      <c r="K63" s="203"/>
    </row>
    <row r="64" s="9" customFormat="1" ht="19.92" customHeight="1">
      <c r="B64" s="197"/>
      <c r="C64" s="198"/>
      <c r="D64" s="199" t="s">
        <v>182</v>
      </c>
      <c r="E64" s="200"/>
      <c r="F64" s="200"/>
      <c r="G64" s="200"/>
      <c r="H64" s="200"/>
      <c r="I64" s="201"/>
      <c r="J64" s="202">
        <f>J184</f>
        <v>0</v>
      </c>
      <c r="K64" s="203"/>
    </row>
    <row r="65" s="9" customFormat="1" ht="19.92" customHeight="1">
      <c r="B65" s="197"/>
      <c r="C65" s="198"/>
      <c r="D65" s="199" t="s">
        <v>750</v>
      </c>
      <c r="E65" s="200"/>
      <c r="F65" s="200"/>
      <c r="G65" s="200"/>
      <c r="H65" s="200"/>
      <c r="I65" s="201"/>
      <c r="J65" s="202">
        <f>J218</f>
        <v>0</v>
      </c>
      <c r="K65" s="203"/>
    </row>
    <row r="66" s="9" customFormat="1" ht="19.92" customHeight="1">
      <c r="B66" s="197"/>
      <c r="C66" s="198"/>
      <c r="D66" s="199" t="s">
        <v>184</v>
      </c>
      <c r="E66" s="200"/>
      <c r="F66" s="200"/>
      <c r="G66" s="200"/>
      <c r="H66" s="200"/>
      <c r="I66" s="201"/>
      <c r="J66" s="202">
        <f>J226</f>
        <v>0</v>
      </c>
      <c r="K66" s="203"/>
    </row>
    <row r="67" s="9" customFormat="1" ht="19.92" customHeight="1">
      <c r="B67" s="197"/>
      <c r="C67" s="198"/>
      <c r="D67" s="199" t="s">
        <v>185</v>
      </c>
      <c r="E67" s="200"/>
      <c r="F67" s="200"/>
      <c r="G67" s="200"/>
      <c r="H67" s="200"/>
      <c r="I67" s="201"/>
      <c r="J67" s="202">
        <f>J232</f>
        <v>0</v>
      </c>
      <c r="K67" s="203"/>
    </row>
    <row r="68" s="9" customFormat="1" ht="19.92" customHeight="1">
      <c r="B68" s="197"/>
      <c r="C68" s="198"/>
      <c r="D68" s="199" t="s">
        <v>186</v>
      </c>
      <c r="E68" s="200"/>
      <c r="F68" s="200"/>
      <c r="G68" s="200"/>
      <c r="H68" s="200"/>
      <c r="I68" s="201"/>
      <c r="J68" s="202">
        <f>J243</f>
        <v>0</v>
      </c>
      <c r="K68" s="203"/>
    </row>
    <row r="69" s="9" customFormat="1" ht="19.92" customHeight="1">
      <c r="B69" s="197"/>
      <c r="C69" s="198"/>
      <c r="D69" s="199" t="s">
        <v>187</v>
      </c>
      <c r="E69" s="200"/>
      <c r="F69" s="200"/>
      <c r="G69" s="200"/>
      <c r="H69" s="200"/>
      <c r="I69" s="201"/>
      <c r="J69" s="202">
        <f>J250</f>
        <v>0</v>
      </c>
      <c r="K69" s="203"/>
    </row>
    <row r="70" s="9" customFormat="1" ht="19.92" customHeight="1">
      <c r="B70" s="197"/>
      <c r="C70" s="198"/>
      <c r="D70" s="199" t="s">
        <v>751</v>
      </c>
      <c r="E70" s="200"/>
      <c r="F70" s="200"/>
      <c r="G70" s="200"/>
      <c r="H70" s="200"/>
      <c r="I70" s="201"/>
      <c r="J70" s="202">
        <f>J258</f>
        <v>0</v>
      </c>
      <c r="K70" s="203"/>
    </row>
    <row r="71" s="8" customFormat="1" ht="24.96" customHeight="1">
      <c r="B71" s="190"/>
      <c r="C71" s="191"/>
      <c r="D71" s="192" t="s">
        <v>188</v>
      </c>
      <c r="E71" s="193"/>
      <c r="F71" s="193"/>
      <c r="G71" s="193"/>
      <c r="H71" s="193"/>
      <c r="I71" s="194"/>
      <c r="J71" s="195">
        <f>J261</f>
        <v>0</v>
      </c>
      <c r="K71" s="196"/>
    </row>
    <row r="72" s="9" customFormat="1" ht="19.92" customHeight="1">
      <c r="B72" s="197"/>
      <c r="C72" s="198"/>
      <c r="D72" s="199" t="s">
        <v>193</v>
      </c>
      <c r="E72" s="200"/>
      <c r="F72" s="200"/>
      <c r="G72" s="200"/>
      <c r="H72" s="200"/>
      <c r="I72" s="201"/>
      <c r="J72" s="202">
        <f>J262</f>
        <v>0</v>
      </c>
      <c r="K72" s="203"/>
    </row>
    <row r="73" s="1" customFormat="1" ht="21.84" customHeight="1">
      <c r="B73" s="47"/>
      <c r="C73" s="48"/>
      <c r="D73" s="48"/>
      <c r="E73" s="48"/>
      <c r="F73" s="48"/>
      <c r="G73" s="48"/>
      <c r="H73" s="48"/>
      <c r="I73" s="157"/>
      <c r="J73" s="48"/>
      <c r="K73" s="52"/>
    </row>
    <row r="74" s="1" customFormat="1" ht="6.96" customHeight="1">
      <c r="B74" s="68"/>
      <c r="C74" s="69"/>
      <c r="D74" s="69"/>
      <c r="E74" s="69"/>
      <c r="F74" s="69"/>
      <c r="G74" s="69"/>
      <c r="H74" s="69"/>
      <c r="I74" s="179"/>
      <c r="J74" s="69"/>
      <c r="K74" s="70"/>
    </row>
    <row r="78" s="1" customFormat="1" ht="6.96" customHeight="1">
      <c r="B78" s="71"/>
      <c r="C78" s="72"/>
      <c r="D78" s="72"/>
      <c r="E78" s="72"/>
      <c r="F78" s="72"/>
      <c r="G78" s="72"/>
      <c r="H78" s="72"/>
      <c r="I78" s="182"/>
      <c r="J78" s="72"/>
      <c r="K78" s="72"/>
      <c r="L78" s="73"/>
    </row>
    <row r="79" s="1" customFormat="1" ht="36.96" customHeight="1">
      <c r="B79" s="47"/>
      <c r="C79" s="74" t="s">
        <v>194</v>
      </c>
      <c r="D79" s="75"/>
      <c r="E79" s="75"/>
      <c r="F79" s="75"/>
      <c r="G79" s="75"/>
      <c r="H79" s="75"/>
      <c r="I79" s="204"/>
      <c r="J79" s="75"/>
      <c r="K79" s="75"/>
      <c r="L79" s="73"/>
    </row>
    <row r="80" s="1" customFormat="1" ht="6.96" customHeight="1">
      <c r="B80" s="47"/>
      <c r="C80" s="75"/>
      <c r="D80" s="75"/>
      <c r="E80" s="75"/>
      <c r="F80" s="75"/>
      <c r="G80" s="75"/>
      <c r="H80" s="75"/>
      <c r="I80" s="204"/>
      <c r="J80" s="75"/>
      <c r="K80" s="75"/>
      <c r="L80" s="73"/>
    </row>
    <row r="81" s="1" customFormat="1" ht="14.4" customHeight="1">
      <c r="B81" s="47"/>
      <c r="C81" s="77" t="s">
        <v>18</v>
      </c>
      <c r="D81" s="75"/>
      <c r="E81" s="75"/>
      <c r="F81" s="75"/>
      <c r="G81" s="75"/>
      <c r="H81" s="75"/>
      <c r="I81" s="204"/>
      <c r="J81" s="75"/>
      <c r="K81" s="75"/>
      <c r="L81" s="73"/>
    </row>
    <row r="82" s="1" customFormat="1" ht="14.4" customHeight="1">
      <c r="B82" s="47"/>
      <c r="C82" s="75"/>
      <c r="D82" s="75"/>
      <c r="E82" s="205" t="str">
        <f>E7</f>
        <v>Náměstí Ostrava-Jih, Veřejný prostor Hrabůvka</v>
      </c>
      <c r="F82" s="77"/>
      <c r="G82" s="77"/>
      <c r="H82" s="77"/>
      <c r="I82" s="204"/>
      <c r="J82" s="75"/>
      <c r="K82" s="75"/>
      <c r="L82" s="73"/>
    </row>
    <row r="83">
      <c r="B83" s="29"/>
      <c r="C83" s="77" t="s">
        <v>169</v>
      </c>
      <c r="D83" s="206"/>
      <c r="E83" s="206"/>
      <c r="F83" s="206"/>
      <c r="G83" s="206"/>
      <c r="H83" s="206"/>
      <c r="I83" s="149"/>
      <c r="J83" s="206"/>
      <c r="K83" s="206"/>
      <c r="L83" s="207"/>
    </row>
    <row r="84" s="1" customFormat="1" ht="14.4" customHeight="1">
      <c r="B84" s="47"/>
      <c r="C84" s="75"/>
      <c r="D84" s="75"/>
      <c r="E84" s="205" t="s">
        <v>2189</v>
      </c>
      <c r="F84" s="75"/>
      <c r="G84" s="75"/>
      <c r="H84" s="75"/>
      <c r="I84" s="204"/>
      <c r="J84" s="75"/>
      <c r="K84" s="75"/>
      <c r="L84" s="73"/>
    </row>
    <row r="85" s="1" customFormat="1" ht="14.4" customHeight="1">
      <c r="B85" s="47"/>
      <c r="C85" s="77" t="s">
        <v>171</v>
      </c>
      <c r="D85" s="75"/>
      <c r="E85" s="75"/>
      <c r="F85" s="75"/>
      <c r="G85" s="75"/>
      <c r="H85" s="75"/>
      <c r="I85" s="204"/>
      <c r="J85" s="75"/>
      <c r="K85" s="75"/>
      <c r="L85" s="73"/>
    </row>
    <row r="86" s="1" customFormat="1" ht="16.2" customHeight="1">
      <c r="B86" s="47"/>
      <c r="C86" s="75"/>
      <c r="D86" s="75"/>
      <c r="E86" s="83" t="str">
        <f>E11</f>
        <v>16.1 - Soupis prací - Vodní prvek vč. technologie a rozvod</v>
      </c>
      <c r="F86" s="75"/>
      <c r="G86" s="75"/>
      <c r="H86" s="75"/>
      <c r="I86" s="204"/>
      <c r="J86" s="75"/>
      <c r="K86" s="75"/>
      <c r="L86" s="73"/>
    </row>
    <row r="87" s="1" customFormat="1" ht="6.96" customHeight="1">
      <c r="B87" s="47"/>
      <c r="C87" s="75"/>
      <c r="D87" s="75"/>
      <c r="E87" s="75"/>
      <c r="F87" s="75"/>
      <c r="G87" s="75"/>
      <c r="H87" s="75"/>
      <c r="I87" s="204"/>
      <c r="J87" s="75"/>
      <c r="K87" s="75"/>
      <c r="L87" s="73"/>
    </row>
    <row r="88" s="1" customFormat="1" ht="18" customHeight="1">
      <c r="B88" s="47"/>
      <c r="C88" s="77" t="s">
        <v>23</v>
      </c>
      <c r="D88" s="75"/>
      <c r="E88" s="75"/>
      <c r="F88" s="208" t="str">
        <f>F14</f>
        <v xml:space="preserve"> </v>
      </c>
      <c r="G88" s="75"/>
      <c r="H88" s="75"/>
      <c r="I88" s="209" t="s">
        <v>25</v>
      </c>
      <c r="J88" s="86" t="str">
        <f>IF(J14="","",J14)</f>
        <v>24. 5. 2018</v>
      </c>
      <c r="K88" s="75"/>
      <c r="L88" s="73"/>
    </row>
    <row r="89" s="1" customFormat="1" ht="6.96" customHeight="1">
      <c r="B89" s="47"/>
      <c r="C89" s="75"/>
      <c r="D89" s="75"/>
      <c r="E89" s="75"/>
      <c r="F89" s="75"/>
      <c r="G89" s="75"/>
      <c r="H89" s="75"/>
      <c r="I89" s="204"/>
      <c r="J89" s="75"/>
      <c r="K89" s="75"/>
      <c r="L89" s="73"/>
    </row>
    <row r="90" s="1" customFormat="1">
      <c r="B90" s="47"/>
      <c r="C90" s="77" t="s">
        <v>27</v>
      </c>
      <c r="D90" s="75"/>
      <c r="E90" s="75"/>
      <c r="F90" s="208" t="str">
        <f>E17</f>
        <v>SMO-Úřad městského obvodu Ostrava-jih</v>
      </c>
      <c r="G90" s="75"/>
      <c r="H90" s="75"/>
      <c r="I90" s="209" t="s">
        <v>33</v>
      </c>
      <c r="J90" s="208" t="str">
        <f>E23</f>
        <v xml:space="preserve">PROJEKTSTUDIO EUCZ, s.r.o., Ostrava </v>
      </c>
      <c r="K90" s="75"/>
      <c r="L90" s="73"/>
    </row>
    <row r="91" s="1" customFormat="1" ht="14.4" customHeight="1">
      <c r="B91" s="47"/>
      <c r="C91" s="77" t="s">
        <v>31</v>
      </c>
      <c r="D91" s="75"/>
      <c r="E91" s="75"/>
      <c r="F91" s="208" t="str">
        <f>IF(E20="","",E20)</f>
        <v/>
      </c>
      <c r="G91" s="75"/>
      <c r="H91" s="75"/>
      <c r="I91" s="204"/>
      <c r="J91" s="75"/>
      <c r="K91" s="75"/>
      <c r="L91" s="73"/>
    </row>
    <row r="92" s="1" customFormat="1" ht="10.32" customHeight="1">
      <c r="B92" s="47"/>
      <c r="C92" s="75"/>
      <c r="D92" s="75"/>
      <c r="E92" s="75"/>
      <c r="F92" s="75"/>
      <c r="G92" s="75"/>
      <c r="H92" s="75"/>
      <c r="I92" s="204"/>
      <c r="J92" s="75"/>
      <c r="K92" s="75"/>
      <c r="L92" s="73"/>
    </row>
    <row r="93" s="10" customFormat="1" ht="29.28" customHeight="1">
      <c r="B93" s="210"/>
      <c r="C93" s="211" t="s">
        <v>195</v>
      </c>
      <c r="D93" s="212" t="s">
        <v>57</v>
      </c>
      <c r="E93" s="212" t="s">
        <v>53</v>
      </c>
      <c r="F93" s="212" t="s">
        <v>196</v>
      </c>
      <c r="G93" s="212" t="s">
        <v>197</v>
      </c>
      <c r="H93" s="212" t="s">
        <v>198</v>
      </c>
      <c r="I93" s="213" t="s">
        <v>199</v>
      </c>
      <c r="J93" s="212" t="s">
        <v>176</v>
      </c>
      <c r="K93" s="214" t="s">
        <v>200</v>
      </c>
      <c r="L93" s="215"/>
      <c r="M93" s="103" t="s">
        <v>201</v>
      </c>
      <c r="N93" s="104" t="s">
        <v>42</v>
      </c>
      <c r="O93" s="104" t="s">
        <v>202</v>
      </c>
      <c r="P93" s="104" t="s">
        <v>203</v>
      </c>
      <c r="Q93" s="104" t="s">
        <v>204</v>
      </c>
      <c r="R93" s="104" t="s">
        <v>205</v>
      </c>
      <c r="S93" s="104" t="s">
        <v>206</v>
      </c>
      <c r="T93" s="105" t="s">
        <v>207</v>
      </c>
    </row>
    <row r="94" s="1" customFormat="1" ht="29.28" customHeight="1">
      <c r="B94" s="47"/>
      <c r="C94" s="109" t="s">
        <v>177</v>
      </c>
      <c r="D94" s="75"/>
      <c r="E94" s="75"/>
      <c r="F94" s="75"/>
      <c r="G94" s="75"/>
      <c r="H94" s="75"/>
      <c r="I94" s="204"/>
      <c r="J94" s="216">
        <f>BK94</f>
        <v>0</v>
      </c>
      <c r="K94" s="75"/>
      <c r="L94" s="73"/>
      <c r="M94" s="106"/>
      <c r="N94" s="107"/>
      <c r="O94" s="107"/>
      <c r="P94" s="217">
        <f>P95+P261</f>
        <v>0</v>
      </c>
      <c r="Q94" s="107"/>
      <c r="R94" s="217">
        <f>R95+R261</f>
        <v>229.88912249696398</v>
      </c>
      <c r="S94" s="107"/>
      <c r="T94" s="218">
        <f>T95+T261</f>
        <v>9.9359999999999982</v>
      </c>
      <c r="AT94" s="25" t="s">
        <v>71</v>
      </c>
      <c r="AU94" s="25" t="s">
        <v>178</v>
      </c>
      <c r="BK94" s="219">
        <f>BK95+BK261</f>
        <v>0</v>
      </c>
    </row>
    <row r="95" s="11" customFormat="1" ht="37.44" customHeight="1">
      <c r="B95" s="220"/>
      <c r="C95" s="221"/>
      <c r="D95" s="222" t="s">
        <v>71</v>
      </c>
      <c r="E95" s="223" t="s">
        <v>208</v>
      </c>
      <c r="F95" s="223" t="s">
        <v>209</v>
      </c>
      <c r="G95" s="221"/>
      <c r="H95" s="221"/>
      <c r="I95" s="224"/>
      <c r="J95" s="225">
        <f>BK95</f>
        <v>0</v>
      </c>
      <c r="K95" s="221"/>
      <c r="L95" s="226"/>
      <c r="M95" s="227"/>
      <c r="N95" s="228"/>
      <c r="O95" s="228"/>
      <c r="P95" s="229">
        <f>P96+P148+P184+P218+P226+P232+P243+P250+P258</f>
        <v>0</v>
      </c>
      <c r="Q95" s="228"/>
      <c r="R95" s="229">
        <f>R96+R148+R184+R218+R226+R232+R243+R250+R258</f>
        <v>229.88912249696398</v>
      </c>
      <c r="S95" s="228"/>
      <c r="T95" s="230">
        <f>T96+T148+T184+T218+T226+T232+T243+T250+T258</f>
        <v>9.9359999999999982</v>
      </c>
      <c r="AR95" s="231" t="s">
        <v>79</v>
      </c>
      <c r="AT95" s="232" t="s">
        <v>71</v>
      </c>
      <c r="AU95" s="232" t="s">
        <v>72</v>
      </c>
      <c r="AY95" s="231" t="s">
        <v>210</v>
      </c>
      <c r="BK95" s="233">
        <f>BK96+BK148+BK184+BK218+BK226+BK232+BK243+BK250+BK258</f>
        <v>0</v>
      </c>
    </row>
    <row r="96" s="11" customFormat="1" ht="19.92" customHeight="1">
      <c r="B96" s="220"/>
      <c r="C96" s="221"/>
      <c r="D96" s="222" t="s">
        <v>71</v>
      </c>
      <c r="E96" s="234" t="s">
        <v>79</v>
      </c>
      <c r="F96" s="234" t="s">
        <v>211</v>
      </c>
      <c r="G96" s="221"/>
      <c r="H96" s="221"/>
      <c r="I96" s="224"/>
      <c r="J96" s="235">
        <f>BK96</f>
        <v>0</v>
      </c>
      <c r="K96" s="221"/>
      <c r="L96" s="226"/>
      <c r="M96" s="227"/>
      <c r="N96" s="228"/>
      <c r="O96" s="228"/>
      <c r="P96" s="229">
        <f>SUM(P97:P147)</f>
        <v>0</v>
      </c>
      <c r="Q96" s="228"/>
      <c r="R96" s="229">
        <f>SUM(R97:R147)</f>
        <v>0.023748999999999999</v>
      </c>
      <c r="S96" s="228"/>
      <c r="T96" s="230">
        <f>SUM(T97:T147)</f>
        <v>0</v>
      </c>
      <c r="AR96" s="231" t="s">
        <v>79</v>
      </c>
      <c r="AT96" s="232" t="s">
        <v>71</v>
      </c>
      <c r="AU96" s="232" t="s">
        <v>79</v>
      </c>
      <c r="AY96" s="231" t="s">
        <v>210</v>
      </c>
      <c r="BK96" s="233">
        <f>SUM(BK97:BK147)</f>
        <v>0</v>
      </c>
    </row>
    <row r="97" s="1" customFormat="1" ht="34.2" customHeight="1">
      <c r="B97" s="47"/>
      <c r="C97" s="236" t="s">
        <v>79</v>
      </c>
      <c r="D97" s="236" t="s">
        <v>212</v>
      </c>
      <c r="E97" s="237" t="s">
        <v>761</v>
      </c>
      <c r="F97" s="238" t="s">
        <v>762</v>
      </c>
      <c r="G97" s="239" t="s">
        <v>258</v>
      </c>
      <c r="H97" s="240">
        <v>178.80000000000001</v>
      </c>
      <c r="I97" s="241"/>
      <c r="J97" s="242">
        <f>ROUND(I97*H97,2)</f>
        <v>0</v>
      </c>
      <c r="K97" s="238" t="s">
        <v>216</v>
      </c>
      <c r="L97" s="73"/>
      <c r="M97" s="243" t="s">
        <v>21</v>
      </c>
      <c r="N97" s="244" t="s">
        <v>43</v>
      </c>
      <c r="O97" s="48"/>
      <c r="P97" s="245">
        <f>O97*H97</f>
        <v>0</v>
      </c>
      <c r="Q97" s="245">
        <v>0</v>
      </c>
      <c r="R97" s="245">
        <f>Q97*H97</f>
        <v>0</v>
      </c>
      <c r="S97" s="245">
        <v>0</v>
      </c>
      <c r="T97" s="246">
        <f>S97*H97</f>
        <v>0</v>
      </c>
      <c r="AR97" s="25" t="s">
        <v>217</v>
      </c>
      <c r="AT97" s="25" t="s">
        <v>212</v>
      </c>
      <c r="AU97" s="25" t="s">
        <v>81</v>
      </c>
      <c r="AY97" s="25" t="s">
        <v>210</v>
      </c>
      <c r="BE97" s="247">
        <f>IF(N97="základní",J97,0)</f>
        <v>0</v>
      </c>
      <c r="BF97" s="247">
        <f>IF(N97="snížená",J97,0)</f>
        <v>0</v>
      </c>
      <c r="BG97" s="247">
        <f>IF(N97="zákl. přenesená",J97,0)</f>
        <v>0</v>
      </c>
      <c r="BH97" s="247">
        <f>IF(N97="sníž. přenesená",J97,0)</f>
        <v>0</v>
      </c>
      <c r="BI97" s="247">
        <f>IF(N97="nulová",J97,0)</f>
        <v>0</v>
      </c>
      <c r="BJ97" s="25" t="s">
        <v>79</v>
      </c>
      <c r="BK97" s="247">
        <f>ROUND(I97*H97,2)</f>
        <v>0</v>
      </c>
      <c r="BL97" s="25" t="s">
        <v>217</v>
      </c>
      <c r="BM97" s="25" t="s">
        <v>2191</v>
      </c>
    </row>
    <row r="98" s="1" customFormat="1">
      <c r="B98" s="47"/>
      <c r="C98" s="75"/>
      <c r="D98" s="248" t="s">
        <v>219</v>
      </c>
      <c r="E98" s="75"/>
      <c r="F98" s="249" t="s">
        <v>764</v>
      </c>
      <c r="G98" s="75"/>
      <c r="H98" s="75"/>
      <c r="I98" s="204"/>
      <c r="J98" s="75"/>
      <c r="K98" s="75"/>
      <c r="L98" s="73"/>
      <c r="M98" s="250"/>
      <c r="N98" s="48"/>
      <c r="O98" s="48"/>
      <c r="P98" s="48"/>
      <c r="Q98" s="48"/>
      <c r="R98" s="48"/>
      <c r="S98" s="48"/>
      <c r="T98" s="96"/>
      <c r="AT98" s="25" t="s">
        <v>219</v>
      </c>
      <c r="AU98" s="25" t="s">
        <v>81</v>
      </c>
    </row>
    <row r="99" s="12" customFormat="1">
      <c r="B99" s="251"/>
      <c r="C99" s="252"/>
      <c r="D99" s="248" t="s">
        <v>221</v>
      </c>
      <c r="E99" s="253" t="s">
        <v>21</v>
      </c>
      <c r="F99" s="254" t="s">
        <v>2192</v>
      </c>
      <c r="G99" s="252"/>
      <c r="H99" s="253" t="s">
        <v>21</v>
      </c>
      <c r="I99" s="255"/>
      <c r="J99" s="252"/>
      <c r="K99" s="252"/>
      <c r="L99" s="256"/>
      <c r="M99" s="257"/>
      <c r="N99" s="258"/>
      <c r="O99" s="258"/>
      <c r="P99" s="258"/>
      <c r="Q99" s="258"/>
      <c r="R99" s="258"/>
      <c r="S99" s="258"/>
      <c r="T99" s="259"/>
      <c r="AT99" s="260" t="s">
        <v>221</v>
      </c>
      <c r="AU99" s="260" t="s">
        <v>81</v>
      </c>
      <c r="AV99" s="12" t="s">
        <v>79</v>
      </c>
      <c r="AW99" s="12" t="s">
        <v>35</v>
      </c>
      <c r="AX99" s="12" t="s">
        <v>72</v>
      </c>
      <c r="AY99" s="260" t="s">
        <v>210</v>
      </c>
    </row>
    <row r="100" s="13" customFormat="1">
      <c r="B100" s="261"/>
      <c r="C100" s="262"/>
      <c r="D100" s="248" t="s">
        <v>221</v>
      </c>
      <c r="E100" s="263" t="s">
        <v>21</v>
      </c>
      <c r="F100" s="264" t="s">
        <v>2193</v>
      </c>
      <c r="G100" s="262"/>
      <c r="H100" s="265">
        <v>98.700000000000003</v>
      </c>
      <c r="I100" s="266"/>
      <c r="J100" s="262"/>
      <c r="K100" s="262"/>
      <c r="L100" s="267"/>
      <c r="M100" s="268"/>
      <c r="N100" s="269"/>
      <c r="O100" s="269"/>
      <c r="P100" s="269"/>
      <c r="Q100" s="269"/>
      <c r="R100" s="269"/>
      <c r="S100" s="269"/>
      <c r="T100" s="270"/>
      <c r="AT100" s="271" t="s">
        <v>221</v>
      </c>
      <c r="AU100" s="271" t="s">
        <v>81</v>
      </c>
      <c r="AV100" s="13" t="s">
        <v>81</v>
      </c>
      <c r="AW100" s="13" t="s">
        <v>35</v>
      </c>
      <c r="AX100" s="13" t="s">
        <v>72</v>
      </c>
      <c r="AY100" s="271" t="s">
        <v>210</v>
      </c>
    </row>
    <row r="101" s="13" customFormat="1">
      <c r="B101" s="261"/>
      <c r="C101" s="262"/>
      <c r="D101" s="248" t="s">
        <v>221</v>
      </c>
      <c r="E101" s="263" t="s">
        <v>21</v>
      </c>
      <c r="F101" s="264" t="s">
        <v>2194</v>
      </c>
      <c r="G101" s="262"/>
      <c r="H101" s="265">
        <v>57.600000000000001</v>
      </c>
      <c r="I101" s="266"/>
      <c r="J101" s="262"/>
      <c r="K101" s="262"/>
      <c r="L101" s="267"/>
      <c r="M101" s="268"/>
      <c r="N101" s="269"/>
      <c r="O101" s="269"/>
      <c r="P101" s="269"/>
      <c r="Q101" s="269"/>
      <c r="R101" s="269"/>
      <c r="S101" s="269"/>
      <c r="T101" s="270"/>
      <c r="AT101" s="271" t="s">
        <v>221</v>
      </c>
      <c r="AU101" s="271" t="s">
        <v>81</v>
      </c>
      <c r="AV101" s="13" t="s">
        <v>81</v>
      </c>
      <c r="AW101" s="13" t="s">
        <v>35</v>
      </c>
      <c r="AX101" s="13" t="s">
        <v>72</v>
      </c>
      <c r="AY101" s="271" t="s">
        <v>210</v>
      </c>
    </row>
    <row r="102" s="13" customFormat="1">
      <c r="B102" s="261"/>
      <c r="C102" s="262"/>
      <c r="D102" s="248" t="s">
        <v>221</v>
      </c>
      <c r="E102" s="263" t="s">
        <v>21</v>
      </c>
      <c r="F102" s="264" t="s">
        <v>2195</v>
      </c>
      <c r="G102" s="262"/>
      <c r="H102" s="265">
        <v>22.5</v>
      </c>
      <c r="I102" s="266"/>
      <c r="J102" s="262"/>
      <c r="K102" s="262"/>
      <c r="L102" s="267"/>
      <c r="M102" s="268"/>
      <c r="N102" s="269"/>
      <c r="O102" s="269"/>
      <c r="P102" s="269"/>
      <c r="Q102" s="269"/>
      <c r="R102" s="269"/>
      <c r="S102" s="269"/>
      <c r="T102" s="270"/>
      <c r="AT102" s="271" t="s">
        <v>221</v>
      </c>
      <c r="AU102" s="271" t="s">
        <v>81</v>
      </c>
      <c r="AV102" s="13" t="s">
        <v>81</v>
      </c>
      <c r="AW102" s="13" t="s">
        <v>35</v>
      </c>
      <c r="AX102" s="13" t="s">
        <v>72</v>
      </c>
      <c r="AY102" s="271" t="s">
        <v>210</v>
      </c>
    </row>
    <row r="103" s="14" customFormat="1">
      <c r="B103" s="272"/>
      <c r="C103" s="273"/>
      <c r="D103" s="248" t="s">
        <v>221</v>
      </c>
      <c r="E103" s="274" t="s">
        <v>21</v>
      </c>
      <c r="F103" s="275" t="s">
        <v>227</v>
      </c>
      <c r="G103" s="273"/>
      <c r="H103" s="276">
        <v>178.80000000000001</v>
      </c>
      <c r="I103" s="277"/>
      <c r="J103" s="273"/>
      <c r="K103" s="273"/>
      <c r="L103" s="278"/>
      <c r="M103" s="279"/>
      <c r="N103" s="280"/>
      <c r="O103" s="280"/>
      <c r="P103" s="280"/>
      <c r="Q103" s="280"/>
      <c r="R103" s="280"/>
      <c r="S103" s="280"/>
      <c r="T103" s="281"/>
      <c r="AT103" s="282" t="s">
        <v>221</v>
      </c>
      <c r="AU103" s="282" t="s">
        <v>81</v>
      </c>
      <c r="AV103" s="14" t="s">
        <v>217</v>
      </c>
      <c r="AW103" s="14" t="s">
        <v>35</v>
      </c>
      <c r="AX103" s="14" t="s">
        <v>79</v>
      </c>
      <c r="AY103" s="282" t="s">
        <v>210</v>
      </c>
    </row>
    <row r="104" s="1" customFormat="1" ht="45.6" customHeight="1">
      <c r="B104" s="47"/>
      <c r="C104" s="236" t="s">
        <v>81</v>
      </c>
      <c r="D104" s="236" t="s">
        <v>212</v>
      </c>
      <c r="E104" s="237" t="s">
        <v>2196</v>
      </c>
      <c r="F104" s="238" t="s">
        <v>2197</v>
      </c>
      <c r="G104" s="239" t="s">
        <v>258</v>
      </c>
      <c r="H104" s="240">
        <v>178.80000000000001</v>
      </c>
      <c r="I104" s="241"/>
      <c r="J104" s="242">
        <f>ROUND(I104*H104,2)</f>
        <v>0</v>
      </c>
      <c r="K104" s="238" t="s">
        <v>216</v>
      </c>
      <c r="L104" s="73"/>
      <c r="M104" s="243" t="s">
        <v>21</v>
      </c>
      <c r="N104" s="244" t="s">
        <v>43</v>
      </c>
      <c r="O104" s="48"/>
      <c r="P104" s="245">
        <f>O104*H104</f>
        <v>0</v>
      </c>
      <c r="Q104" s="245">
        <v>0</v>
      </c>
      <c r="R104" s="245">
        <f>Q104*H104</f>
        <v>0</v>
      </c>
      <c r="S104" s="245">
        <v>0</v>
      </c>
      <c r="T104" s="246">
        <f>S104*H104</f>
        <v>0</v>
      </c>
      <c r="AR104" s="25" t="s">
        <v>217</v>
      </c>
      <c r="AT104" s="25" t="s">
        <v>212</v>
      </c>
      <c r="AU104" s="25" t="s">
        <v>81</v>
      </c>
      <c r="AY104" s="25" t="s">
        <v>210</v>
      </c>
      <c r="BE104" s="247">
        <f>IF(N104="základní",J104,0)</f>
        <v>0</v>
      </c>
      <c r="BF104" s="247">
        <f>IF(N104="snížená",J104,0)</f>
        <v>0</v>
      </c>
      <c r="BG104" s="247">
        <f>IF(N104="zákl. přenesená",J104,0)</f>
        <v>0</v>
      </c>
      <c r="BH104" s="247">
        <f>IF(N104="sníž. přenesená",J104,0)</f>
        <v>0</v>
      </c>
      <c r="BI104" s="247">
        <f>IF(N104="nulová",J104,0)</f>
        <v>0</v>
      </c>
      <c r="BJ104" s="25" t="s">
        <v>79</v>
      </c>
      <c r="BK104" s="247">
        <f>ROUND(I104*H104,2)</f>
        <v>0</v>
      </c>
      <c r="BL104" s="25" t="s">
        <v>217</v>
      </c>
      <c r="BM104" s="25" t="s">
        <v>2198</v>
      </c>
    </row>
    <row r="105" s="1" customFormat="1">
      <c r="B105" s="47"/>
      <c r="C105" s="75"/>
      <c r="D105" s="248" t="s">
        <v>219</v>
      </c>
      <c r="E105" s="75"/>
      <c r="F105" s="249" t="s">
        <v>764</v>
      </c>
      <c r="G105" s="75"/>
      <c r="H105" s="75"/>
      <c r="I105" s="204"/>
      <c r="J105" s="75"/>
      <c r="K105" s="75"/>
      <c r="L105" s="73"/>
      <c r="M105" s="250"/>
      <c r="N105" s="48"/>
      <c r="O105" s="48"/>
      <c r="P105" s="48"/>
      <c r="Q105" s="48"/>
      <c r="R105" s="48"/>
      <c r="S105" s="48"/>
      <c r="T105" s="96"/>
      <c r="AT105" s="25" t="s">
        <v>219</v>
      </c>
      <c r="AU105" s="25" t="s">
        <v>81</v>
      </c>
    </row>
    <row r="106" s="1" customFormat="1" ht="34.2" customHeight="1">
      <c r="B106" s="47"/>
      <c r="C106" s="236" t="s">
        <v>233</v>
      </c>
      <c r="D106" s="236" t="s">
        <v>212</v>
      </c>
      <c r="E106" s="237" t="s">
        <v>282</v>
      </c>
      <c r="F106" s="238" t="s">
        <v>283</v>
      </c>
      <c r="G106" s="239" t="s">
        <v>258</v>
      </c>
      <c r="H106" s="240">
        <v>51.502000000000002</v>
      </c>
      <c r="I106" s="241"/>
      <c r="J106" s="242">
        <f>ROUND(I106*H106,2)</f>
        <v>0</v>
      </c>
      <c r="K106" s="238" t="s">
        <v>216</v>
      </c>
      <c r="L106" s="73"/>
      <c r="M106" s="243" t="s">
        <v>21</v>
      </c>
      <c r="N106" s="244" t="s">
        <v>43</v>
      </c>
      <c r="O106" s="48"/>
      <c r="P106" s="245">
        <f>O106*H106</f>
        <v>0</v>
      </c>
      <c r="Q106" s="245">
        <v>0</v>
      </c>
      <c r="R106" s="245">
        <f>Q106*H106</f>
        <v>0</v>
      </c>
      <c r="S106" s="245">
        <v>0</v>
      </c>
      <c r="T106" s="246">
        <f>S106*H106</f>
        <v>0</v>
      </c>
      <c r="AR106" s="25" t="s">
        <v>217</v>
      </c>
      <c r="AT106" s="25" t="s">
        <v>212</v>
      </c>
      <c r="AU106" s="25" t="s">
        <v>81</v>
      </c>
      <c r="AY106" s="25" t="s">
        <v>210</v>
      </c>
      <c r="BE106" s="247">
        <f>IF(N106="základní",J106,0)</f>
        <v>0</v>
      </c>
      <c r="BF106" s="247">
        <f>IF(N106="snížená",J106,0)</f>
        <v>0</v>
      </c>
      <c r="BG106" s="247">
        <f>IF(N106="zákl. přenesená",J106,0)</f>
        <v>0</v>
      </c>
      <c r="BH106" s="247">
        <f>IF(N106="sníž. přenesená",J106,0)</f>
        <v>0</v>
      </c>
      <c r="BI106" s="247">
        <f>IF(N106="nulová",J106,0)</f>
        <v>0</v>
      </c>
      <c r="BJ106" s="25" t="s">
        <v>79</v>
      </c>
      <c r="BK106" s="247">
        <f>ROUND(I106*H106,2)</f>
        <v>0</v>
      </c>
      <c r="BL106" s="25" t="s">
        <v>217</v>
      </c>
      <c r="BM106" s="25" t="s">
        <v>2199</v>
      </c>
    </row>
    <row r="107" s="1" customFormat="1">
      <c r="B107" s="47"/>
      <c r="C107" s="75"/>
      <c r="D107" s="248" t="s">
        <v>219</v>
      </c>
      <c r="E107" s="75"/>
      <c r="F107" s="249" t="s">
        <v>285</v>
      </c>
      <c r="G107" s="75"/>
      <c r="H107" s="75"/>
      <c r="I107" s="204"/>
      <c r="J107" s="75"/>
      <c r="K107" s="75"/>
      <c r="L107" s="73"/>
      <c r="M107" s="250"/>
      <c r="N107" s="48"/>
      <c r="O107" s="48"/>
      <c r="P107" s="48"/>
      <c r="Q107" s="48"/>
      <c r="R107" s="48"/>
      <c r="S107" s="48"/>
      <c r="T107" s="96"/>
      <c r="AT107" s="25" t="s">
        <v>219</v>
      </c>
      <c r="AU107" s="25" t="s">
        <v>81</v>
      </c>
    </row>
    <row r="108" s="12" customFormat="1">
      <c r="B108" s="251"/>
      <c r="C108" s="252"/>
      <c r="D108" s="248" t="s">
        <v>221</v>
      </c>
      <c r="E108" s="253" t="s">
        <v>21</v>
      </c>
      <c r="F108" s="254" t="s">
        <v>2200</v>
      </c>
      <c r="G108" s="252"/>
      <c r="H108" s="253" t="s">
        <v>21</v>
      </c>
      <c r="I108" s="255"/>
      <c r="J108" s="252"/>
      <c r="K108" s="252"/>
      <c r="L108" s="256"/>
      <c r="M108" s="257"/>
      <c r="N108" s="258"/>
      <c r="O108" s="258"/>
      <c r="P108" s="258"/>
      <c r="Q108" s="258"/>
      <c r="R108" s="258"/>
      <c r="S108" s="258"/>
      <c r="T108" s="259"/>
      <c r="AT108" s="260" t="s">
        <v>221</v>
      </c>
      <c r="AU108" s="260" t="s">
        <v>81</v>
      </c>
      <c r="AV108" s="12" t="s">
        <v>79</v>
      </c>
      <c r="AW108" s="12" t="s">
        <v>35</v>
      </c>
      <c r="AX108" s="12" t="s">
        <v>72</v>
      </c>
      <c r="AY108" s="260" t="s">
        <v>210</v>
      </c>
    </row>
    <row r="109" s="13" customFormat="1">
      <c r="B109" s="261"/>
      <c r="C109" s="262"/>
      <c r="D109" s="248" t="s">
        <v>221</v>
      </c>
      <c r="E109" s="263" t="s">
        <v>21</v>
      </c>
      <c r="F109" s="264" t="s">
        <v>2201</v>
      </c>
      <c r="G109" s="262"/>
      <c r="H109" s="265">
        <v>8.3819999999999997</v>
      </c>
      <c r="I109" s="266"/>
      <c r="J109" s="262"/>
      <c r="K109" s="262"/>
      <c r="L109" s="267"/>
      <c r="M109" s="268"/>
      <c r="N109" s="269"/>
      <c r="O109" s="269"/>
      <c r="P109" s="269"/>
      <c r="Q109" s="269"/>
      <c r="R109" s="269"/>
      <c r="S109" s="269"/>
      <c r="T109" s="270"/>
      <c r="AT109" s="271" t="s">
        <v>221</v>
      </c>
      <c r="AU109" s="271" t="s">
        <v>81</v>
      </c>
      <c r="AV109" s="13" t="s">
        <v>81</v>
      </c>
      <c r="AW109" s="13" t="s">
        <v>35</v>
      </c>
      <c r="AX109" s="13" t="s">
        <v>72</v>
      </c>
      <c r="AY109" s="271" t="s">
        <v>210</v>
      </c>
    </row>
    <row r="110" s="13" customFormat="1">
      <c r="B110" s="261"/>
      <c r="C110" s="262"/>
      <c r="D110" s="248" t="s">
        <v>221</v>
      </c>
      <c r="E110" s="263" t="s">
        <v>21</v>
      </c>
      <c r="F110" s="264" t="s">
        <v>2202</v>
      </c>
      <c r="G110" s="262"/>
      <c r="H110" s="265">
        <v>43.119999999999997</v>
      </c>
      <c r="I110" s="266"/>
      <c r="J110" s="262"/>
      <c r="K110" s="262"/>
      <c r="L110" s="267"/>
      <c r="M110" s="268"/>
      <c r="N110" s="269"/>
      <c r="O110" s="269"/>
      <c r="P110" s="269"/>
      <c r="Q110" s="269"/>
      <c r="R110" s="269"/>
      <c r="S110" s="269"/>
      <c r="T110" s="270"/>
      <c r="AT110" s="271" t="s">
        <v>221</v>
      </c>
      <c r="AU110" s="271" t="s">
        <v>81</v>
      </c>
      <c r="AV110" s="13" t="s">
        <v>81</v>
      </c>
      <c r="AW110" s="13" t="s">
        <v>35</v>
      </c>
      <c r="AX110" s="13" t="s">
        <v>72</v>
      </c>
      <c r="AY110" s="271" t="s">
        <v>210</v>
      </c>
    </row>
    <row r="111" s="14" customFormat="1">
      <c r="B111" s="272"/>
      <c r="C111" s="273"/>
      <c r="D111" s="248" t="s">
        <v>221</v>
      </c>
      <c r="E111" s="274" t="s">
        <v>21</v>
      </c>
      <c r="F111" s="275" t="s">
        <v>227</v>
      </c>
      <c r="G111" s="273"/>
      <c r="H111" s="276">
        <v>51.502000000000002</v>
      </c>
      <c r="I111" s="277"/>
      <c r="J111" s="273"/>
      <c r="K111" s="273"/>
      <c r="L111" s="278"/>
      <c r="M111" s="279"/>
      <c r="N111" s="280"/>
      <c r="O111" s="280"/>
      <c r="P111" s="280"/>
      <c r="Q111" s="280"/>
      <c r="R111" s="280"/>
      <c r="S111" s="280"/>
      <c r="T111" s="281"/>
      <c r="AT111" s="282" t="s">
        <v>221</v>
      </c>
      <c r="AU111" s="282" t="s">
        <v>81</v>
      </c>
      <c r="AV111" s="14" t="s">
        <v>217</v>
      </c>
      <c r="AW111" s="14" t="s">
        <v>35</v>
      </c>
      <c r="AX111" s="14" t="s">
        <v>79</v>
      </c>
      <c r="AY111" s="282" t="s">
        <v>210</v>
      </c>
    </row>
    <row r="112" s="1" customFormat="1" ht="45.6" customHeight="1">
      <c r="B112" s="47"/>
      <c r="C112" s="236" t="s">
        <v>217</v>
      </c>
      <c r="D112" s="236" t="s">
        <v>212</v>
      </c>
      <c r="E112" s="237" t="s">
        <v>289</v>
      </c>
      <c r="F112" s="238" t="s">
        <v>290</v>
      </c>
      <c r="G112" s="239" t="s">
        <v>258</v>
      </c>
      <c r="H112" s="240">
        <v>51.502000000000002</v>
      </c>
      <c r="I112" s="241"/>
      <c r="J112" s="242">
        <f>ROUND(I112*H112,2)</f>
        <v>0</v>
      </c>
      <c r="K112" s="238" t="s">
        <v>216</v>
      </c>
      <c r="L112" s="73"/>
      <c r="M112" s="243" t="s">
        <v>21</v>
      </c>
      <c r="N112" s="244" t="s">
        <v>43</v>
      </c>
      <c r="O112" s="48"/>
      <c r="P112" s="245">
        <f>O112*H112</f>
        <v>0</v>
      </c>
      <c r="Q112" s="245">
        <v>0</v>
      </c>
      <c r="R112" s="245">
        <f>Q112*H112</f>
        <v>0</v>
      </c>
      <c r="S112" s="245">
        <v>0</v>
      </c>
      <c r="T112" s="246">
        <f>S112*H112</f>
        <v>0</v>
      </c>
      <c r="AR112" s="25" t="s">
        <v>217</v>
      </c>
      <c r="AT112" s="25" t="s">
        <v>212</v>
      </c>
      <c r="AU112" s="25" t="s">
        <v>81</v>
      </c>
      <c r="AY112" s="25" t="s">
        <v>210</v>
      </c>
      <c r="BE112" s="247">
        <f>IF(N112="základní",J112,0)</f>
        <v>0</v>
      </c>
      <c r="BF112" s="247">
        <f>IF(N112="snížená",J112,0)</f>
        <v>0</v>
      </c>
      <c r="BG112" s="247">
        <f>IF(N112="zákl. přenesená",J112,0)</f>
        <v>0</v>
      </c>
      <c r="BH112" s="247">
        <f>IF(N112="sníž. přenesená",J112,0)</f>
        <v>0</v>
      </c>
      <c r="BI112" s="247">
        <f>IF(N112="nulová",J112,0)</f>
        <v>0</v>
      </c>
      <c r="BJ112" s="25" t="s">
        <v>79</v>
      </c>
      <c r="BK112" s="247">
        <f>ROUND(I112*H112,2)</f>
        <v>0</v>
      </c>
      <c r="BL112" s="25" t="s">
        <v>217</v>
      </c>
      <c r="BM112" s="25" t="s">
        <v>2203</v>
      </c>
    </row>
    <row r="113" s="1" customFormat="1">
      <c r="B113" s="47"/>
      <c r="C113" s="75"/>
      <c r="D113" s="248" t="s">
        <v>219</v>
      </c>
      <c r="E113" s="75"/>
      <c r="F113" s="249" t="s">
        <v>285</v>
      </c>
      <c r="G113" s="75"/>
      <c r="H113" s="75"/>
      <c r="I113" s="204"/>
      <c r="J113" s="75"/>
      <c r="K113" s="75"/>
      <c r="L113" s="73"/>
      <c r="M113" s="250"/>
      <c r="N113" s="48"/>
      <c r="O113" s="48"/>
      <c r="P113" s="48"/>
      <c r="Q113" s="48"/>
      <c r="R113" s="48"/>
      <c r="S113" s="48"/>
      <c r="T113" s="96"/>
      <c r="AT113" s="25" t="s">
        <v>219</v>
      </c>
      <c r="AU113" s="25" t="s">
        <v>81</v>
      </c>
    </row>
    <row r="114" s="1" customFormat="1" ht="34.2" customHeight="1">
      <c r="B114" s="47"/>
      <c r="C114" s="236" t="s">
        <v>244</v>
      </c>
      <c r="D114" s="236" t="s">
        <v>212</v>
      </c>
      <c r="E114" s="237" t="s">
        <v>2204</v>
      </c>
      <c r="F114" s="238" t="s">
        <v>2205</v>
      </c>
      <c r="G114" s="239" t="s">
        <v>215</v>
      </c>
      <c r="H114" s="240">
        <v>27.940000000000001</v>
      </c>
      <c r="I114" s="241"/>
      <c r="J114" s="242">
        <f>ROUND(I114*H114,2)</f>
        <v>0</v>
      </c>
      <c r="K114" s="238" t="s">
        <v>216</v>
      </c>
      <c r="L114" s="73"/>
      <c r="M114" s="243" t="s">
        <v>21</v>
      </c>
      <c r="N114" s="244" t="s">
        <v>43</v>
      </c>
      <c r="O114" s="48"/>
      <c r="P114" s="245">
        <f>O114*H114</f>
        <v>0</v>
      </c>
      <c r="Q114" s="245">
        <v>0.00084999999999999995</v>
      </c>
      <c r="R114" s="245">
        <f>Q114*H114</f>
        <v>0.023748999999999999</v>
      </c>
      <c r="S114" s="245">
        <v>0</v>
      </c>
      <c r="T114" s="246">
        <f>S114*H114</f>
        <v>0</v>
      </c>
      <c r="AR114" s="25" t="s">
        <v>217</v>
      </c>
      <c r="AT114" s="25" t="s">
        <v>212</v>
      </c>
      <c r="AU114" s="25" t="s">
        <v>81</v>
      </c>
      <c r="AY114" s="25" t="s">
        <v>210</v>
      </c>
      <c r="BE114" s="247">
        <f>IF(N114="základní",J114,0)</f>
        <v>0</v>
      </c>
      <c r="BF114" s="247">
        <f>IF(N114="snížená",J114,0)</f>
        <v>0</v>
      </c>
      <c r="BG114" s="247">
        <f>IF(N114="zákl. přenesená",J114,0)</f>
        <v>0</v>
      </c>
      <c r="BH114" s="247">
        <f>IF(N114="sníž. přenesená",J114,0)</f>
        <v>0</v>
      </c>
      <c r="BI114" s="247">
        <f>IF(N114="nulová",J114,0)</f>
        <v>0</v>
      </c>
      <c r="BJ114" s="25" t="s">
        <v>79</v>
      </c>
      <c r="BK114" s="247">
        <f>ROUND(I114*H114,2)</f>
        <v>0</v>
      </c>
      <c r="BL114" s="25" t="s">
        <v>217</v>
      </c>
      <c r="BM114" s="25" t="s">
        <v>2206</v>
      </c>
    </row>
    <row r="115" s="1" customFormat="1">
      <c r="B115" s="47"/>
      <c r="C115" s="75"/>
      <c r="D115" s="248" t="s">
        <v>219</v>
      </c>
      <c r="E115" s="75"/>
      <c r="F115" s="249" t="s">
        <v>2207</v>
      </c>
      <c r="G115" s="75"/>
      <c r="H115" s="75"/>
      <c r="I115" s="204"/>
      <c r="J115" s="75"/>
      <c r="K115" s="75"/>
      <c r="L115" s="73"/>
      <c r="M115" s="250"/>
      <c r="N115" s="48"/>
      <c r="O115" s="48"/>
      <c r="P115" s="48"/>
      <c r="Q115" s="48"/>
      <c r="R115" s="48"/>
      <c r="S115" s="48"/>
      <c r="T115" s="96"/>
      <c r="AT115" s="25" t="s">
        <v>219</v>
      </c>
      <c r="AU115" s="25" t="s">
        <v>81</v>
      </c>
    </row>
    <row r="116" s="12" customFormat="1">
      <c r="B116" s="251"/>
      <c r="C116" s="252"/>
      <c r="D116" s="248" t="s">
        <v>221</v>
      </c>
      <c r="E116" s="253" t="s">
        <v>21</v>
      </c>
      <c r="F116" s="254" t="s">
        <v>2200</v>
      </c>
      <c r="G116" s="252"/>
      <c r="H116" s="253" t="s">
        <v>21</v>
      </c>
      <c r="I116" s="255"/>
      <c r="J116" s="252"/>
      <c r="K116" s="252"/>
      <c r="L116" s="256"/>
      <c r="M116" s="257"/>
      <c r="N116" s="258"/>
      <c r="O116" s="258"/>
      <c r="P116" s="258"/>
      <c r="Q116" s="258"/>
      <c r="R116" s="258"/>
      <c r="S116" s="258"/>
      <c r="T116" s="259"/>
      <c r="AT116" s="260" t="s">
        <v>221</v>
      </c>
      <c r="AU116" s="260" t="s">
        <v>81</v>
      </c>
      <c r="AV116" s="12" t="s">
        <v>79</v>
      </c>
      <c r="AW116" s="12" t="s">
        <v>35</v>
      </c>
      <c r="AX116" s="12" t="s">
        <v>72</v>
      </c>
      <c r="AY116" s="260" t="s">
        <v>210</v>
      </c>
    </row>
    <row r="117" s="13" customFormat="1">
      <c r="B117" s="261"/>
      <c r="C117" s="262"/>
      <c r="D117" s="248" t="s">
        <v>221</v>
      </c>
      <c r="E117" s="263" t="s">
        <v>21</v>
      </c>
      <c r="F117" s="264" t="s">
        <v>2208</v>
      </c>
      <c r="G117" s="262"/>
      <c r="H117" s="265">
        <v>27.940000000000001</v>
      </c>
      <c r="I117" s="266"/>
      <c r="J117" s="262"/>
      <c r="K117" s="262"/>
      <c r="L117" s="267"/>
      <c r="M117" s="268"/>
      <c r="N117" s="269"/>
      <c r="O117" s="269"/>
      <c r="P117" s="269"/>
      <c r="Q117" s="269"/>
      <c r="R117" s="269"/>
      <c r="S117" s="269"/>
      <c r="T117" s="270"/>
      <c r="AT117" s="271" t="s">
        <v>221</v>
      </c>
      <c r="AU117" s="271" t="s">
        <v>81</v>
      </c>
      <c r="AV117" s="13" t="s">
        <v>81</v>
      </c>
      <c r="AW117" s="13" t="s">
        <v>35</v>
      </c>
      <c r="AX117" s="13" t="s">
        <v>79</v>
      </c>
      <c r="AY117" s="271" t="s">
        <v>210</v>
      </c>
    </row>
    <row r="118" s="1" customFormat="1" ht="34.2" customHeight="1">
      <c r="B118" s="47"/>
      <c r="C118" s="236" t="s">
        <v>248</v>
      </c>
      <c r="D118" s="236" t="s">
        <v>212</v>
      </c>
      <c r="E118" s="237" t="s">
        <v>2209</v>
      </c>
      <c r="F118" s="238" t="s">
        <v>2210</v>
      </c>
      <c r="G118" s="239" t="s">
        <v>215</v>
      </c>
      <c r="H118" s="240">
        <v>27.940000000000001</v>
      </c>
      <c r="I118" s="241"/>
      <c r="J118" s="242">
        <f>ROUND(I118*H118,2)</f>
        <v>0</v>
      </c>
      <c r="K118" s="238" t="s">
        <v>216</v>
      </c>
      <c r="L118" s="73"/>
      <c r="M118" s="243" t="s">
        <v>21</v>
      </c>
      <c r="N118" s="244" t="s">
        <v>43</v>
      </c>
      <c r="O118" s="48"/>
      <c r="P118" s="245">
        <f>O118*H118</f>
        <v>0</v>
      </c>
      <c r="Q118" s="245">
        <v>0</v>
      </c>
      <c r="R118" s="245">
        <f>Q118*H118</f>
        <v>0</v>
      </c>
      <c r="S118" s="245">
        <v>0</v>
      </c>
      <c r="T118" s="246">
        <f>S118*H118</f>
        <v>0</v>
      </c>
      <c r="AR118" s="25" t="s">
        <v>217</v>
      </c>
      <c r="AT118" s="25" t="s">
        <v>212</v>
      </c>
      <c r="AU118" s="25" t="s">
        <v>81</v>
      </c>
      <c r="AY118" s="25" t="s">
        <v>210</v>
      </c>
      <c r="BE118" s="247">
        <f>IF(N118="základní",J118,0)</f>
        <v>0</v>
      </c>
      <c r="BF118" s="247">
        <f>IF(N118="snížená",J118,0)</f>
        <v>0</v>
      </c>
      <c r="BG118" s="247">
        <f>IF(N118="zákl. přenesená",J118,0)</f>
        <v>0</v>
      </c>
      <c r="BH118" s="247">
        <f>IF(N118="sníž. přenesená",J118,0)</f>
        <v>0</v>
      </c>
      <c r="BI118" s="247">
        <f>IF(N118="nulová",J118,0)</f>
        <v>0</v>
      </c>
      <c r="BJ118" s="25" t="s">
        <v>79</v>
      </c>
      <c r="BK118" s="247">
        <f>ROUND(I118*H118,2)</f>
        <v>0</v>
      </c>
      <c r="BL118" s="25" t="s">
        <v>217</v>
      </c>
      <c r="BM118" s="25" t="s">
        <v>2211</v>
      </c>
    </row>
    <row r="119" s="1" customFormat="1" ht="45.6" customHeight="1">
      <c r="B119" s="47"/>
      <c r="C119" s="236" t="s">
        <v>255</v>
      </c>
      <c r="D119" s="236" t="s">
        <v>212</v>
      </c>
      <c r="E119" s="237" t="s">
        <v>302</v>
      </c>
      <c r="F119" s="238" t="s">
        <v>303</v>
      </c>
      <c r="G119" s="239" t="s">
        <v>258</v>
      </c>
      <c r="H119" s="240">
        <v>158.00299999999999</v>
      </c>
      <c r="I119" s="241"/>
      <c r="J119" s="242">
        <f>ROUND(I119*H119,2)</f>
        <v>0</v>
      </c>
      <c r="K119" s="238" t="s">
        <v>216</v>
      </c>
      <c r="L119" s="73"/>
      <c r="M119" s="243" t="s">
        <v>21</v>
      </c>
      <c r="N119" s="244" t="s">
        <v>43</v>
      </c>
      <c r="O119" s="48"/>
      <c r="P119" s="245">
        <f>O119*H119</f>
        <v>0</v>
      </c>
      <c r="Q119" s="245">
        <v>0</v>
      </c>
      <c r="R119" s="245">
        <f>Q119*H119</f>
        <v>0</v>
      </c>
      <c r="S119" s="245">
        <v>0</v>
      </c>
      <c r="T119" s="246">
        <f>S119*H119</f>
        <v>0</v>
      </c>
      <c r="AR119" s="25" t="s">
        <v>217</v>
      </c>
      <c r="AT119" s="25" t="s">
        <v>212</v>
      </c>
      <c r="AU119" s="25" t="s">
        <v>81</v>
      </c>
      <c r="AY119" s="25" t="s">
        <v>210</v>
      </c>
      <c r="BE119" s="247">
        <f>IF(N119="základní",J119,0)</f>
        <v>0</v>
      </c>
      <c r="BF119" s="247">
        <f>IF(N119="snížená",J119,0)</f>
        <v>0</v>
      </c>
      <c r="BG119" s="247">
        <f>IF(N119="zákl. přenesená",J119,0)</f>
        <v>0</v>
      </c>
      <c r="BH119" s="247">
        <f>IF(N119="sníž. přenesená",J119,0)</f>
        <v>0</v>
      </c>
      <c r="BI119" s="247">
        <f>IF(N119="nulová",J119,0)</f>
        <v>0</v>
      </c>
      <c r="BJ119" s="25" t="s">
        <v>79</v>
      </c>
      <c r="BK119" s="247">
        <f>ROUND(I119*H119,2)</f>
        <v>0</v>
      </c>
      <c r="BL119" s="25" t="s">
        <v>217</v>
      </c>
      <c r="BM119" s="25" t="s">
        <v>2212</v>
      </c>
    </row>
    <row r="120" s="1" customFormat="1">
      <c r="B120" s="47"/>
      <c r="C120" s="75"/>
      <c r="D120" s="248" t="s">
        <v>219</v>
      </c>
      <c r="E120" s="75"/>
      <c r="F120" s="249" t="s">
        <v>305</v>
      </c>
      <c r="G120" s="75"/>
      <c r="H120" s="75"/>
      <c r="I120" s="204"/>
      <c r="J120" s="75"/>
      <c r="K120" s="75"/>
      <c r="L120" s="73"/>
      <c r="M120" s="250"/>
      <c r="N120" s="48"/>
      <c r="O120" s="48"/>
      <c r="P120" s="48"/>
      <c r="Q120" s="48"/>
      <c r="R120" s="48"/>
      <c r="S120" s="48"/>
      <c r="T120" s="96"/>
      <c r="AT120" s="25" t="s">
        <v>219</v>
      </c>
      <c r="AU120" s="25" t="s">
        <v>81</v>
      </c>
    </row>
    <row r="121" s="12" customFormat="1">
      <c r="B121" s="251"/>
      <c r="C121" s="252"/>
      <c r="D121" s="248" t="s">
        <v>221</v>
      </c>
      <c r="E121" s="253" t="s">
        <v>21</v>
      </c>
      <c r="F121" s="254" t="s">
        <v>2192</v>
      </c>
      <c r="G121" s="252"/>
      <c r="H121" s="253" t="s">
        <v>21</v>
      </c>
      <c r="I121" s="255"/>
      <c r="J121" s="252"/>
      <c r="K121" s="252"/>
      <c r="L121" s="256"/>
      <c r="M121" s="257"/>
      <c r="N121" s="258"/>
      <c r="O121" s="258"/>
      <c r="P121" s="258"/>
      <c r="Q121" s="258"/>
      <c r="R121" s="258"/>
      <c r="S121" s="258"/>
      <c r="T121" s="259"/>
      <c r="AT121" s="260" t="s">
        <v>221</v>
      </c>
      <c r="AU121" s="260" t="s">
        <v>81</v>
      </c>
      <c r="AV121" s="12" t="s">
        <v>79</v>
      </c>
      <c r="AW121" s="12" t="s">
        <v>35</v>
      </c>
      <c r="AX121" s="12" t="s">
        <v>72</v>
      </c>
      <c r="AY121" s="260" t="s">
        <v>210</v>
      </c>
    </row>
    <row r="122" s="13" customFormat="1">
      <c r="B122" s="261"/>
      <c r="C122" s="262"/>
      <c r="D122" s="248" t="s">
        <v>221</v>
      </c>
      <c r="E122" s="263" t="s">
        <v>21</v>
      </c>
      <c r="F122" s="264" t="s">
        <v>2213</v>
      </c>
      <c r="G122" s="262"/>
      <c r="H122" s="265">
        <v>36.421999999999997</v>
      </c>
      <c r="I122" s="266"/>
      <c r="J122" s="262"/>
      <c r="K122" s="262"/>
      <c r="L122" s="267"/>
      <c r="M122" s="268"/>
      <c r="N122" s="269"/>
      <c r="O122" s="269"/>
      <c r="P122" s="269"/>
      <c r="Q122" s="269"/>
      <c r="R122" s="269"/>
      <c r="S122" s="269"/>
      <c r="T122" s="270"/>
      <c r="AT122" s="271" t="s">
        <v>221</v>
      </c>
      <c r="AU122" s="271" t="s">
        <v>81</v>
      </c>
      <c r="AV122" s="13" t="s">
        <v>81</v>
      </c>
      <c r="AW122" s="13" t="s">
        <v>35</v>
      </c>
      <c r="AX122" s="13" t="s">
        <v>72</v>
      </c>
      <c r="AY122" s="271" t="s">
        <v>210</v>
      </c>
    </row>
    <row r="123" s="13" customFormat="1">
      <c r="B123" s="261"/>
      <c r="C123" s="262"/>
      <c r="D123" s="248" t="s">
        <v>221</v>
      </c>
      <c r="E123" s="263" t="s">
        <v>21</v>
      </c>
      <c r="F123" s="264" t="s">
        <v>2214</v>
      </c>
      <c r="G123" s="262"/>
      <c r="H123" s="265">
        <v>40.049999999999997</v>
      </c>
      <c r="I123" s="266"/>
      <c r="J123" s="262"/>
      <c r="K123" s="262"/>
      <c r="L123" s="267"/>
      <c r="M123" s="268"/>
      <c r="N123" s="269"/>
      <c r="O123" s="269"/>
      <c r="P123" s="269"/>
      <c r="Q123" s="269"/>
      <c r="R123" s="269"/>
      <c r="S123" s="269"/>
      <c r="T123" s="270"/>
      <c r="AT123" s="271" t="s">
        <v>221</v>
      </c>
      <c r="AU123" s="271" t="s">
        <v>81</v>
      </c>
      <c r="AV123" s="13" t="s">
        <v>81</v>
      </c>
      <c r="AW123" s="13" t="s">
        <v>35</v>
      </c>
      <c r="AX123" s="13" t="s">
        <v>72</v>
      </c>
      <c r="AY123" s="271" t="s">
        <v>210</v>
      </c>
    </row>
    <row r="124" s="13" customFormat="1">
      <c r="B124" s="261"/>
      <c r="C124" s="262"/>
      <c r="D124" s="248" t="s">
        <v>221</v>
      </c>
      <c r="E124" s="263" t="s">
        <v>21</v>
      </c>
      <c r="F124" s="264" t="s">
        <v>2215</v>
      </c>
      <c r="G124" s="262"/>
      <c r="H124" s="265">
        <v>1.821</v>
      </c>
      <c r="I124" s="266"/>
      <c r="J124" s="262"/>
      <c r="K124" s="262"/>
      <c r="L124" s="267"/>
      <c r="M124" s="268"/>
      <c r="N124" s="269"/>
      <c r="O124" s="269"/>
      <c r="P124" s="269"/>
      <c r="Q124" s="269"/>
      <c r="R124" s="269"/>
      <c r="S124" s="269"/>
      <c r="T124" s="270"/>
      <c r="AT124" s="271" t="s">
        <v>221</v>
      </c>
      <c r="AU124" s="271" t="s">
        <v>81</v>
      </c>
      <c r="AV124" s="13" t="s">
        <v>81</v>
      </c>
      <c r="AW124" s="13" t="s">
        <v>35</v>
      </c>
      <c r="AX124" s="13" t="s">
        <v>72</v>
      </c>
      <c r="AY124" s="271" t="s">
        <v>210</v>
      </c>
    </row>
    <row r="125" s="13" customFormat="1">
      <c r="B125" s="261"/>
      <c r="C125" s="262"/>
      <c r="D125" s="248" t="s">
        <v>221</v>
      </c>
      <c r="E125" s="263" t="s">
        <v>21</v>
      </c>
      <c r="F125" s="264" t="s">
        <v>2216</v>
      </c>
      <c r="G125" s="262"/>
      <c r="H125" s="265">
        <v>60.090000000000003</v>
      </c>
      <c r="I125" s="266"/>
      <c r="J125" s="262"/>
      <c r="K125" s="262"/>
      <c r="L125" s="267"/>
      <c r="M125" s="268"/>
      <c r="N125" s="269"/>
      <c r="O125" s="269"/>
      <c r="P125" s="269"/>
      <c r="Q125" s="269"/>
      <c r="R125" s="269"/>
      <c r="S125" s="269"/>
      <c r="T125" s="270"/>
      <c r="AT125" s="271" t="s">
        <v>221</v>
      </c>
      <c r="AU125" s="271" t="s">
        <v>81</v>
      </c>
      <c r="AV125" s="13" t="s">
        <v>81</v>
      </c>
      <c r="AW125" s="13" t="s">
        <v>35</v>
      </c>
      <c r="AX125" s="13" t="s">
        <v>72</v>
      </c>
      <c r="AY125" s="271" t="s">
        <v>210</v>
      </c>
    </row>
    <row r="126" s="13" customFormat="1">
      <c r="B126" s="261"/>
      <c r="C126" s="262"/>
      <c r="D126" s="248" t="s">
        <v>221</v>
      </c>
      <c r="E126" s="263" t="s">
        <v>21</v>
      </c>
      <c r="F126" s="264" t="s">
        <v>2217</v>
      </c>
      <c r="G126" s="262"/>
      <c r="H126" s="265">
        <v>19.620000000000001</v>
      </c>
      <c r="I126" s="266"/>
      <c r="J126" s="262"/>
      <c r="K126" s="262"/>
      <c r="L126" s="267"/>
      <c r="M126" s="268"/>
      <c r="N126" s="269"/>
      <c r="O126" s="269"/>
      <c r="P126" s="269"/>
      <c r="Q126" s="269"/>
      <c r="R126" s="269"/>
      <c r="S126" s="269"/>
      <c r="T126" s="270"/>
      <c r="AT126" s="271" t="s">
        <v>221</v>
      </c>
      <c r="AU126" s="271" t="s">
        <v>81</v>
      </c>
      <c r="AV126" s="13" t="s">
        <v>81</v>
      </c>
      <c r="AW126" s="13" t="s">
        <v>35</v>
      </c>
      <c r="AX126" s="13" t="s">
        <v>72</v>
      </c>
      <c r="AY126" s="271" t="s">
        <v>210</v>
      </c>
    </row>
    <row r="127" s="14" customFormat="1">
      <c r="B127" s="272"/>
      <c r="C127" s="273"/>
      <c r="D127" s="248" t="s">
        <v>221</v>
      </c>
      <c r="E127" s="274" t="s">
        <v>21</v>
      </c>
      <c r="F127" s="275" t="s">
        <v>227</v>
      </c>
      <c r="G127" s="273"/>
      <c r="H127" s="276">
        <v>158.00299999999999</v>
      </c>
      <c r="I127" s="277"/>
      <c r="J127" s="273"/>
      <c r="K127" s="273"/>
      <c r="L127" s="278"/>
      <c r="M127" s="279"/>
      <c r="N127" s="280"/>
      <c r="O127" s="280"/>
      <c r="P127" s="280"/>
      <c r="Q127" s="280"/>
      <c r="R127" s="280"/>
      <c r="S127" s="280"/>
      <c r="T127" s="281"/>
      <c r="AT127" s="282" t="s">
        <v>221</v>
      </c>
      <c r="AU127" s="282" t="s">
        <v>81</v>
      </c>
      <c r="AV127" s="14" t="s">
        <v>217</v>
      </c>
      <c r="AW127" s="14" t="s">
        <v>35</v>
      </c>
      <c r="AX127" s="14" t="s">
        <v>79</v>
      </c>
      <c r="AY127" s="282" t="s">
        <v>210</v>
      </c>
    </row>
    <row r="128" s="1" customFormat="1" ht="45.6" customHeight="1">
      <c r="B128" s="47"/>
      <c r="C128" s="236" t="s">
        <v>262</v>
      </c>
      <c r="D128" s="236" t="s">
        <v>212</v>
      </c>
      <c r="E128" s="237" t="s">
        <v>308</v>
      </c>
      <c r="F128" s="238" t="s">
        <v>309</v>
      </c>
      <c r="G128" s="239" t="s">
        <v>258</v>
      </c>
      <c r="H128" s="240">
        <v>1580.03</v>
      </c>
      <c r="I128" s="241"/>
      <c r="J128" s="242">
        <f>ROUND(I128*H128,2)</f>
        <v>0</v>
      </c>
      <c r="K128" s="238" t="s">
        <v>216</v>
      </c>
      <c r="L128" s="73"/>
      <c r="M128" s="243" t="s">
        <v>21</v>
      </c>
      <c r="N128" s="244" t="s">
        <v>43</v>
      </c>
      <c r="O128" s="48"/>
      <c r="P128" s="245">
        <f>O128*H128</f>
        <v>0</v>
      </c>
      <c r="Q128" s="245">
        <v>0</v>
      </c>
      <c r="R128" s="245">
        <f>Q128*H128</f>
        <v>0</v>
      </c>
      <c r="S128" s="245">
        <v>0</v>
      </c>
      <c r="T128" s="246">
        <f>S128*H128</f>
        <v>0</v>
      </c>
      <c r="AR128" s="25" t="s">
        <v>217</v>
      </c>
      <c r="AT128" s="25" t="s">
        <v>212</v>
      </c>
      <c r="AU128" s="25" t="s">
        <v>81</v>
      </c>
      <c r="AY128" s="25" t="s">
        <v>210</v>
      </c>
      <c r="BE128" s="247">
        <f>IF(N128="základní",J128,0)</f>
        <v>0</v>
      </c>
      <c r="BF128" s="247">
        <f>IF(N128="snížená",J128,0)</f>
        <v>0</v>
      </c>
      <c r="BG128" s="247">
        <f>IF(N128="zákl. přenesená",J128,0)</f>
        <v>0</v>
      </c>
      <c r="BH128" s="247">
        <f>IF(N128="sníž. přenesená",J128,0)</f>
        <v>0</v>
      </c>
      <c r="BI128" s="247">
        <f>IF(N128="nulová",J128,0)</f>
        <v>0</v>
      </c>
      <c r="BJ128" s="25" t="s">
        <v>79</v>
      </c>
      <c r="BK128" s="247">
        <f>ROUND(I128*H128,2)</f>
        <v>0</v>
      </c>
      <c r="BL128" s="25" t="s">
        <v>217</v>
      </c>
      <c r="BM128" s="25" t="s">
        <v>2218</v>
      </c>
    </row>
    <row r="129" s="1" customFormat="1">
      <c r="B129" s="47"/>
      <c r="C129" s="75"/>
      <c r="D129" s="248" t="s">
        <v>219</v>
      </c>
      <c r="E129" s="75"/>
      <c r="F129" s="249" t="s">
        <v>305</v>
      </c>
      <c r="G129" s="75"/>
      <c r="H129" s="75"/>
      <c r="I129" s="204"/>
      <c r="J129" s="75"/>
      <c r="K129" s="75"/>
      <c r="L129" s="73"/>
      <c r="M129" s="250"/>
      <c r="N129" s="48"/>
      <c r="O129" s="48"/>
      <c r="P129" s="48"/>
      <c r="Q129" s="48"/>
      <c r="R129" s="48"/>
      <c r="S129" s="48"/>
      <c r="T129" s="96"/>
      <c r="AT129" s="25" t="s">
        <v>219</v>
      </c>
      <c r="AU129" s="25" t="s">
        <v>81</v>
      </c>
    </row>
    <row r="130" s="13" customFormat="1">
      <c r="B130" s="261"/>
      <c r="C130" s="262"/>
      <c r="D130" s="248" t="s">
        <v>221</v>
      </c>
      <c r="E130" s="262"/>
      <c r="F130" s="264" t="s">
        <v>2219</v>
      </c>
      <c r="G130" s="262"/>
      <c r="H130" s="265">
        <v>1580.03</v>
      </c>
      <c r="I130" s="266"/>
      <c r="J130" s="262"/>
      <c r="K130" s="262"/>
      <c r="L130" s="267"/>
      <c r="M130" s="268"/>
      <c r="N130" s="269"/>
      <c r="O130" s="269"/>
      <c r="P130" s="269"/>
      <c r="Q130" s="269"/>
      <c r="R130" s="269"/>
      <c r="S130" s="269"/>
      <c r="T130" s="270"/>
      <c r="AT130" s="271" t="s">
        <v>221</v>
      </c>
      <c r="AU130" s="271" t="s">
        <v>81</v>
      </c>
      <c r="AV130" s="13" t="s">
        <v>81</v>
      </c>
      <c r="AW130" s="13" t="s">
        <v>6</v>
      </c>
      <c r="AX130" s="13" t="s">
        <v>79</v>
      </c>
      <c r="AY130" s="271" t="s">
        <v>210</v>
      </c>
    </row>
    <row r="131" s="1" customFormat="1" ht="14.4" customHeight="1">
      <c r="B131" s="47"/>
      <c r="C131" s="236" t="s">
        <v>270</v>
      </c>
      <c r="D131" s="236" t="s">
        <v>212</v>
      </c>
      <c r="E131" s="237" t="s">
        <v>312</v>
      </c>
      <c r="F131" s="238" t="s">
        <v>313</v>
      </c>
      <c r="G131" s="239" t="s">
        <v>258</v>
      </c>
      <c r="H131" s="240">
        <v>158.00299999999999</v>
      </c>
      <c r="I131" s="241"/>
      <c r="J131" s="242">
        <f>ROUND(I131*H131,2)</f>
        <v>0</v>
      </c>
      <c r="K131" s="238" t="s">
        <v>216</v>
      </c>
      <c r="L131" s="73"/>
      <c r="M131" s="243" t="s">
        <v>21</v>
      </c>
      <c r="N131" s="244" t="s">
        <v>43</v>
      </c>
      <c r="O131" s="48"/>
      <c r="P131" s="245">
        <f>O131*H131</f>
        <v>0</v>
      </c>
      <c r="Q131" s="245">
        <v>0</v>
      </c>
      <c r="R131" s="245">
        <f>Q131*H131</f>
        <v>0</v>
      </c>
      <c r="S131" s="245">
        <v>0</v>
      </c>
      <c r="T131" s="246">
        <f>S131*H131</f>
        <v>0</v>
      </c>
      <c r="AR131" s="25" t="s">
        <v>217</v>
      </c>
      <c r="AT131" s="25" t="s">
        <v>212</v>
      </c>
      <c r="AU131" s="25" t="s">
        <v>81</v>
      </c>
      <c r="AY131" s="25" t="s">
        <v>210</v>
      </c>
      <c r="BE131" s="247">
        <f>IF(N131="základní",J131,0)</f>
        <v>0</v>
      </c>
      <c r="BF131" s="247">
        <f>IF(N131="snížená",J131,0)</f>
        <v>0</v>
      </c>
      <c r="BG131" s="247">
        <f>IF(N131="zákl. přenesená",J131,0)</f>
        <v>0</v>
      </c>
      <c r="BH131" s="247">
        <f>IF(N131="sníž. přenesená",J131,0)</f>
        <v>0</v>
      </c>
      <c r="BI131" s="247">
        <f>IF(N131="nulová",J131,0)</f>
        <v>0</v>
      </c>
      <c r="BJ131" s="25" t="s">
        <v>79</v>
      </c>
      <c r="BK131" s="247">
        <f>ROUND(I131*H131,2)</f>
        <v>0</v>
      </c>
      <c r="BL131" s="25" t="s">
        <v>217</v>
      </c>
      <c r="BM131" s="25" t="s">
        <v>2220</v>
      </c>
    </row>
    <row r="132" s="1" customFormat="1">
      <c r="B132" s="47"/>
      <c r="C132" s="75"/>
      <c r="D132" s="248" t="s">
        <v>219</v>
      </c>
      <c r="E132" s="75"/>
      <c r="F132" s="249" t="s">
        <v>315</v>
      </c>
      <c r="G132" s="75"/>
      <c r="H132" s="75"/>
      <c r="I132" s="204"/>
      <c r="J132" s="75"/>
      <c r="K132" s="75"/>
      <c r="L132" s="73"/>
      <c r="M132" s="250"/>
      <c r="N132" s="48"/>
      <c r="O132" s="48"/>
      <c r="P132" s="48"/>
      <c r="Q132" s="48"/>
      <c r="R132" s="48"/>
      <c r="S132" s="48"/>
      <c r="T132" s="96"/>
      <c r="AT132" s="25" t="s">
        <v>219</v>
      </c>
      <c r="AU132" s="25" t="s">
        <v>81</v>
      </c>
    </row>
    <row r="133" s="1" customFormat="1" ht="34.2" customHeight="1">
      <c r="B133" s="47"/>
      <c r="C133" s="236" t="s">
        <v>117</v>
      </c>
      <c r="D133" s="236" t="s">
        <v>212</v>
      </c>
      <c r="E133" s="237" t="s">
        <v>316</v>
      </c>
      <c r="F133" s="238" t="s">
        <v>317</v>
      </c>
      <c r="G133" s="239" t="s">
        <v>318</v>
      </c>
      <c r="H133" s="240">
        <v>252.80500000000001</v>
      </c>
      <c r="I133" s="241"/>
      <c r="J133" s="242">
        <f>ROUND(I133*H133,2)</f>
        <v>0</v>
      </c>
      <c r="K133" s="238" t="s">
        <v>216</v>
      </c>
      <c r="L133" s="73"/>
      <c r="M133" s="243" t="s">
        <v>21</v>
      </c>
      <c r="N133" s="244" t="s">
        <v>43</v>
      </c>
      <c r="O133" s="48"/>
      <c r="P133" s="245">
        <f>O133*H133</f>
        <v>0</v>
      </c>
      <c r="Q133" s="245">
        <v>0</v>
      </c>
      <c r="R133" s="245">
        <f>Q133*H133</f>
        <v>0</v>
      </c>
      <c r="S133" s="245">
        <v>0</v>
      </c>
      <c r="T133" s="246">
        <f>S133*H133</f>
        <v>0</v>
      </c>
      <c r="AR133" s="25" t="s">
        <v>217</v>
      </c>
      <c r="AT133" s="25" t="s">
        <v>212</v>
      </c>
      <c r="AU133" s="25" t="s">
        <v>81</v>
      </c>
      <c r="AY133" s="25" t="s">
        <v>210</v>
      </c>
      <c r="BE133" s="247">
        <f>IF(N133="základní",J133,0)</f>
        <v>0</v>
      </c>
      <c r="BF133" s="247">
        <f>IF(N133="snížená",J133,0)</f>
        <v>0</v>
      </c>
      <c r="BG133" s="247">
        <f>IF(N133="zákl. přenesená",J133,0)</f>
        <v>0</v>
      </c>
      <c r="BH133" s="247">
        <f>IF(N133="sníž. přenesená",J133,0)</f>
        <v>0</v>
      </c>
      <c r="BI133" s="247">
        <f>IF(N133="nulová",J133,0)</f>
        <v>0</v>
      </c>
      <c r="BJ133" s="25" t="s">
        <v>79</v>
      </c>
      <c r="BK133" s="247">
        <f>ROUND(I133*H133,2)</f>
        <v>0</v>
      </c>
      <c r="BL133" s="25" t="s">
        <v>217</v>
      </c>
      <c r="BM133" s="25" t="s">
        <v>2221</v>
      </c>
    </row>
    <row r="134" s="1" customFormat="1">
      <c r="B134" s="47"/>
      <c r="C134" s="75"/>
      <c r="D134" s="248" t="s">
        <v>219</v>
      </c>
      <c r="E134" s="75"/>
      <c r="F134" s="249" t="s">
        <v>320</v>
      </c>
      <c r="G134" s="75"/>
      <c r="H134" s="75"/>
      <c r="I134" s="204"/>
      <c r="J134" s="75"/>
      <c r="K134" s="75"/>
      <c r="L134" s="73"/>
      <c r="M134" s="250"/>
      <c r="N134" s="48"/>
      <c r="O134" s="48"/>
      <c r="P134" s="48"/>
      <c r="Q134" s="48"/>
      <c r="R134" s="48"/>
      <c r="S134" s="48"/>
      <c r="T134" s="96"/>
      <c r="AT134" s="25" t="s">
        <v>219</v>
      </c>
      <c r="AU134" s="25" t="s">
        <v>81</v>
      </c>
    </row>
    <row r="135" s="13" customFormat="1">
      <c r="B135" s="261"/>
      <c r="C135" s="262"/>
      <c r="D135" s="248" t="s">
        <v>221</v>
      </c>
      <c r="E135" s="262"/>
      <c r="F135" s="264" t="s">
        <v>2222</v>
      </c>
      <c r="G135" s="262"/>
      <c r="H135" s="265">
        <v>252.80500000000001</v>
      </c>
      <c r="I135" s="266"/>
      <c r="J135" s="262"/>
      <c r="K135" s="262"/>
      <c r="L135" s="267"/>
      <c r="M135" s="268"/>
      <c r="N135" s="269"/>
      <c r="O135" s="269"/>
      <c r="P135" s="269"/>
      <c r="Q135" s="269"/>
      <c r="R135" s="269"/>
      <c r="S135" s="269"/>
      <c r="T135" s="270"/>
      <c r="AT135" s="271" t="s">
        <v>221</v>
      </c>
      <c r="AU135" s="271" t="s">
        <v>81</v>
      </c>
      <c r="AV135" s="13" t="s">
        <v>81</v>
      </c>
      <c r="AW135" s="13" t="s">
        <v>6</v>
      </c>
      <c r="AX135" s="13" t="s">
        <v>79</v>
      </c>
      <c r="AY135" s="271" t="s">
        <v>210</v>
      </c>
    </row>
    <row r="136" s="1" customFormat="1" ht="34.2" customHeight="1">
      <c r="B136" s="47"/>
      <c r="C136" s="236" t="s">
        <v>123</v>
      </c>
      <c r="D136" s="236" t="s">
        <v>212</v>
      </c>
      <c r="E136" s="237" t="s">
        <v>839</v>
      </c>
      <c r="F136" s="238" t="s">
        <v>840</v>
      </c>
      <c r="G136" s="239" t="s">
        <v>258</v>
      </c>
      <c r="H136" s="240">
        <v>72.299000000000007</v>
      </c>
      <c r="I136" s="241"/>
      <c r="J136" s="242">
        <f>ROUND(I136*H136,2)</f>
        <v>0</v>
      </c>
      <c r="K136" s="238" t="s">
        <v>216</v>
      </c>
      <c r="L136" s="73"/>
      <c r="M136" s="243" t="s">
        <v>21</v>
      </c>
      <c r="N136" s="244" t="s">
        <v>43</v>
      </c>
      <c r="O136" s="48"/>
      <c r="P136" s="245">
        <f>O136*H136</f>
        <v>0</v>
      </c>
      <c r="Q136" s="245">
        <v>0</v>
      </c>
      <c r="R136" s="245">
        <f>Q136*H136</f>
        <v>0</v>
      </c>
      <c r="S136" s="245">
        <v>0</v>
      </c>
      <c r="T136" s="246">
        <f>S136*H136</f>
        <v>0</v>
      </c>
      <c r="AR136" s="25" t="s">
        <v>217</v>
      </c>
      <c r="AT136" s="25" t="s">
        <v>212</v>
      </c>
      <c r="AU136" s="25" t="s">
        <v>81</v>
      </c>
      <c r="AY136" s="25" t="s">
        <v>210</v>
      </c>
      <c r="BE136" s="247">
        <f>IF(N136="základní",J136,0)</f>
        <v>0</v>
      </c>
      <c r="BF136" s="247">
        <f>IF(N136="snížená",J136,0)</f>
        <v>0</v>
      </c>
      <c r="BG136" s="247">
        <f>IF(N136="zákl. přenesená",J136,0)</f>
        <v>0</v>
      </c>
      <c r="BH136" s="247">
        <f>IF(N136="sníž. přenesená",J136,0)</f>
        <v>0</v>
      </c>
      <c r="BI136" s="247">
        <f>IF(N136="nulová",J136,0)</f>
        <v>0</v>
      </c>
      <c r="BJ136" s="25" t="s">
        <v>79</v>
      </c>
      <c r="BK136" s="247">
        <f>ROUND(I136*H136,2)</f>
        <v>0</v>
      </c>
      <c r="BL136" s="25" t="s">
        <v>217</v>
      </c>
      <c r="BM136" s="25" t="s">
        <v>2223</v>
      </c>
    </row>
    <row r="137" s="1" customFormat="1">
      <c r="B137" s="47"/>
      <c r="C137" s="75"/>
      <c r="D137" s="248" t="s">
        <v>219</v>
      </c>
      <c r="E137" s="75"/>
      <c r="F137" s="283" t="s">
        <v>326</v>
      </c>
      <c r="G137" s="75"/>
      <c r="H137" s="75"/>
      <c r="I137" s="204"/>
      <c r="J137" s="75"/>
      <c r="K137" s="75"/>
      <c r="L137" s="73"/>
      <c r="M137" s="250"/>
      <c r="N137" s="48"/>
      <c r="O137" s="48"/>
      <c r="P137" s="48"/>
      <c r="Q137" s="48"/>
      <c r="R137" s="48"/>
      <c r="S137" s="48"/>
      <c r="T137" s="96"/>
      <c r="AT137" s="25" t="s">
        <v>219</v>
      </c>
      <c r="AU137" s="25" t="s">
        <v>81</v>
      </c>
    </row>
    <row r="138" s="12" customFormat="1">
      <c r="B138" s="251"/>
      <c r="C138" s="252"/>
      <c r="D138" s="248" t="s">
        <v>221</v>
      </c>
      <c r="E138" s="253" t="s">
        <v>21</v>
      </c>
      <c r="F138" s="254" t="s">
        <v>2192</v>
      </c>
      <c r="G138" s="252"/>
      <c r="H138" s="253" t="s">
        <v>21</v>
      </c>
      <c r="I138" s="255"/>
      <c r="J138" s="252"/>
      <c r="K138" s="252"/>
      <c r="L138" s="256"/>
      <c r="M138" s="257"/>
      <c r="N138" s="258"/>
      <c r="O138" s="258"/>
      <c r="P138" s="258"/>
      <c r="Q138" s="258"/>
      <c r="R138" s="258"/>
      <c r="S138" s="258"/>
      <c r="T138" s="259"/>
      <c r="AT138" s="260" t="s">
        <v>221</v>
      </c>
      <c r="AU138" s="260" t="s">
        <v>81</v>
      </c>
      <c r="AV138" s="12" t="s">
        <v>79</v>
      </c>
      <c r="AW138" s="12" t="s">
        <v>35</v>
      </c>
      <c r="AX138" s="12" t="s">
        <v>72</v>
      </c>
      <c r="AY138" s="260" t="s">
        <v>210</v>
      </c>
    </row>
    <row r="139" s="13" customFormat="1">
      <c r="B139" s="261"/>
      <c r="C139" s="262"/>
      <c r="D139" s="248" t="s">
        <v>221</v>
      </c>
      <c r="E139" s="263" t="s">
        <v>21</v>
      </c>
      <c r="F139" s="264" t="s">
        <v>2224</v>
      </c>
      <c r="G139" s="262"/>
      <c r="H139" s="265">
        <v>178.80000000000001</v>
      </c>
      <c r="I139" s="266"/>
      <c r="J139" s="262"/>
      <c r="K139" s="262"/>
      <c r="L139" s="267"/>
      <c r="M139" s="268"/>
      <c r="N139" s="269"/>
      <c r="O139" s="269"/>
      <c r="P139" s="269"/>
      <c r="Q139" s="269"/>
      <c r="R139" s="269"/>
      <c r="S139" s="269"/>
      <c r="T139" s="270"/>
      <c r="AT139" s="271" t="s">
        <v>221</v>
      </c>
      <c r="AU139" s="271" t="s">
        <v>81</v>
      </c>
      <c r="AV139" s="13" t="s">
        <v>81</v>
      </c>
      <c r="AW139" s="13" t="s">
        <v>35</v>
      </c>
      <c r="AX139" s="13" t="s">
        <v>72</v>
      </c>
      <c r="AY139" s="271" t="s">
        <v>210</v>
      </c>
    </row>
    <row r="140" s="13" customFormat="1">
      <c r="B140" s="261"/>
      <c r="C140" s="262"/>
      <c r="D140" s="248" t="s">
        <v>221</v>
      </c>
      <c r="E140" s="263" t="s">
        <v>21</v>
      </c>
      <c r="F140" s="264" t="s">
        <v>2225</v>
      </c>
      <c r="G140" s="262"/>
      <c r="H140" s="265">
        <v>-36.421999999999997</v>
      </c>
      <c r="I140" s="266"/>
      <c r="J140" s="262"/>
      <c r="K140" s="262"/>
      <c r="L140" s="267"/>
      <c r="M140" s="268"/>
      <c r="N140" s="269"/>
      <c r="O140" s="269"/>
      <c r="P140" s="269"/>
      <c r="Q140" s="269"/>
      <c r="R140" s="269"/>
      <c r="S140" s="269"/>
      <c r="T140" s="270"/>
      <c r="AT140" s="271" t="s">
        <v>221</v>
      </c>
      <c r="AU140" s="271" t="s">
        <v>81</v>
      </c>
      <c r="AV140" s="13" t="s">
        <v>81</v>
      </c>
      <c r="AW140" s="13" t="s">
        <v>35</v>
      </c>
      <c r="AX140" s="13" t="s">
        <v>72</v>
      </c>
      <c r="AY140" s="271" t="s">
        <v>210</v>
      </c>
    </row>
    <row r="141" s="13" customFormat="1">
      <c r="B141" s="261"/>
      <c r="C141" s="262"/>
      <c r="D141" s="248" t="s">
        <v>221</v>
      </c>
      <c r="E141" s="263" t="s">
        <v>21</v>
      </c>
      <c r="F141" s="264" t="s">
        <v>2226</v>
      </c>
      <c r="G141" s="262"/>
      <c r="H141" s="265">
        <v>-40.049999999999997</v>
      </c>
      <c r="I141" s="266"/>
      <c r="J141" s="262"/>
      <c r="K141" s="262"/>
      <c r="L141" s="267"/>
      <c r="M141" s="268"/>
      <c r="N141" s="269"/>
      <c r="O141" s="269"/>
      <c r="P141" s="269"/>
      <c r="Q141" s="269"/>
      <c r="R141" s="269"/>
      <c r="S141" s="269"/>
      <c r="T141" s="270"/>
      <c r="AT141" s="271" t="s">
        <v>221</v>
      </c>
      <c r="AU141" s="271" t="s">
        <v>81</v>
      </c>
      <c r="AV141" s="13" t="s">
        <v>81</v>
      </c>
      <c r="AW141" s="13" t="s">
        <v>35</v>
      </c>
      <c r="AX141" s="13" t="s">
        <v>72</v>
      </c>
      <c r="AY141" s="271" t="s">
        <v>210</v>
      </c>
    </row>
    <row r="142" s="13" customFormat="1">
      <c r="B142" s="261"/>
      <c r="C142" s="262"/>
      <c r="D142" s="248" t="s">
        <v>221</v>
      </c>
      <c r="E142" s="263" t="s">
        <v>21</v>
      </c>
      <c r="F142" s="264" t="s">
        <v>2227</v>
      </c>
      <c r="G142" s="262"/>
      <c r="H142" s="265">
        <v>-1.821</v>
      </c>
      <c r="I142" s="266"/>
      <c r="J142" s="262"/>
      <c r="K142" s="262"/>
      <c r="L142" s="267"/>
      <c r="M142" s="268"/>
      <c r="N142" s="269"/>
      <c r="O142" s="269"/>
      <c r="P142" s="269"/>
      <c r="Q142" s="269"/>
      <c r="R142" s="269"/>
      <c r="S142" s="269"/>
      <c r="T142" s="270"/>
      <c r="AT142" s="271" t="s">
        <v>221</v>
      </c>
      <c r="AU142" s="271" t="s">
        <v>81</v>
      </c>
      <c r="AV142" s="13" t="s">
        <v>81</v>
      </c>
      <c r="AW142" s="13" t="s">
        <v>35</v>
      </c>
      <c r="AX142" s="13" t="s">
        <v>72</v>
      </c>
      <c r="AY142" s="271" t="s">
        <v>210</v>
      </c>
    </row>
    <row r="143" s="13" customFormat="1">
      <c r="B143" s="261"/>
      <c r="C143" s="262"/>
      <c r="D143" s="248" t="s">
        <v>221</v>
      </c>
      <c r="E143" s="263" t="s">
        <v>21</v>
      </c>
      <c r="F143" s="264" t="s">
        <v>2228</v>
      </c>
      <c r="G143" s="262"/>
      <c r="H143" s="265">
        <v>-60.090000000000003</v>
      </c>
      <c r="I143" s="266"/>
      <c r="J143" s="262"/>
      <c r="K143" s="262"/>
      <c r="L143" s="267"/>
      <c r="M143" s="268"/>
      <c r="N143" s="269"/>
      <c r="O143" s="269"/>
      <c r="P143" s="269"/>
      <c r="Q143" s="269"/>
      <c r="R143" s="269"/>
      <c r="S143" s="269"/>
      <c r="T143" s="270"/>
      <c r="AT143" s="271" t="s">
        <v>221</v>
      </c>
      <c r="AU143" s="271" t="s">
        <v>81</v>
      </c>
      <c r="AV143" s="13" t="s">
        <v>81</v>
      </c>
      <c r="AW143" s="13" t="s">
        <v>35</v>
      </c>
      <c r="AX143" s="13" t="s">
        <v>72</v>
      </c>
      <c r="AY143" s="271" t="s">
        <v>210</v>
      </c>
    </row>
    <row r="144" s="15" customFormat="1">
      <c r="B144" s="294"/>
      <c r="C144" s="295"/>
      <c r="D144" s="248" t="s">
        <v>221</v>
      </c>
      <c r="E144" s="296" t="s">
        <v>21</v>
      </c>
      <c r="F144" s="297" t="s">
        <v>424</v>
      </c>
      <c r="G144" s="295"/>
      <c r="H144" s="298">
        <v>40.417000000000002</v>
      </c>
      <c r="I144" s="299"/>
      <c r="J144" s="295"/>
      <c r="K144" s="295"/>
      <c r="L144" s="300"/>
      <c r="M144" s="301"/>
      <c r="N144" s="302"/>
      <c r="O144" s="302"/>
      <c r="P144" s="302"/>
      <c r="Q144" s="302"/>
      <c r="R144" s="302"/>
      <c r="S144" s="302"/>
      <c r="T144" s="303"/>
      <c r="AT144" s="304" t="s">
        <v>221</v>
      </c>
      <c r="AU144" s="304" t="s">
        <v>81</v>
      </c>
      <c r="AV144" s="15" t="s">
        <v>233</v>
      </c>
      <c r="AW144" s="15" t="s">
        <v>35</v>
      </c>
      <c r="AX144" s="15" t="s">
        <v>72</v>
      </c>
      <c r="AY144" s="304" t="s">
        <v>210</v>
      </c>
    </row>
    <row r="145" s="13" customFormat="1">
      <c r="B145" s="261"/>
      <c r="C145" s="262"/>
      <c r="D145" s="248" t="s">
        <v>221</v>
      </c>
      <c r="E145" s="263" t="s">
        <v>21</v>
      </c>
      <c r="F145" s="264" t="s">
        <v>2229</v>
      </c>
      <c r="G145" s="262"/>
      <c r="H145" s="265">
        <v>51.502000000000002</v>
      </c>
      <c r="I145" s="266"/>
      <c r="J145" s="262"/>
      <c r="K145" s="262"/>
      <c r="L145" s="267"/>
      <c r="M145" s="268"/>
      <c r="N145" s="269"/>
      <c r="O145" s="269"/>
      <c r="P145" s="269"/>
      <c r="Q145" s="269"/>
      <c r="R145" s="269"/>
      <c r="S145" s="269"/>
      <c r="T145" s="270"/>
      <c r="AT145" s="271" t="s">
        <v>221</v>
      </c>
      <c r="AU145" s="271" t="s">
        <v>81</v>
      </c>
      <c r="AV145" s="13" t="s">
        <v>81</v>
      </c>
      <c r="AW145" s="13" t="s">
        <v>35</v>
      </c>
      <c r="AX145" s="13" t="s">
        <v>72</v>
      </c>
      <c r="AY145" s="271" t="s">
        <v>210</v>
      </c>
    </row>
    <row r="146" s="13" customFormat="1">
      <c r="B146" s="261"/>
      <c r="C146" s="262"/>
      <c r="D146" s="248" t="s">
        <v>221</v>
      </c>
      <c r="E146" s="263" t="s">
        <v>21</v>
      </c>
      <c r="F146" s="264" t="s">
        <v>2230</v>
      </c>
      <c r="G146" s="262"/>
      <c r="H146" s="265">
        <v>-19.620000000000001</v>
      </c>
      <c r="I146" s="266"/>
      <c r="J146" s="262"/>
      <c r="K146" s="262"/>
      <c r="L146" s="267"/>
      <c r="M146" s="268"/>
      <c r="N146" s="269"/>
      <c r="O146" s="269"/>
      <c r="P146" s="269"/>
      <c r="Q146" s="269"/>
      <c r="R146" s="269"/>
      <c r="S146" s="269"/>
      <c r="T146" s="270"/>
      <c r="AT146" s="271" t="s">
        <v>221</v>
      </c>
      <c r="AU146" s="271" t="s">
        <v>81</v>
      </c>
      <c r="AV146" s="13" t="s">
        <v>81</v>
      </c>
      <c r="AW146" s="13" t="s">
        <v>35</v>
      </c>
      <c r="AX146" s="13" t="s">
        <v>72</v>
      </c>
      <c r="AY146" s="271" t="s">
        <v>210</v>
      </c>
    </row>
    <row r="147" s="14" customFormat="1">
      <c r="B147" s="272"/>
      <c r="C147" s="273"/>
      <c r="D147" s="248" t="s">
        <v>221</v>
      </c>
      <c r="E147" s="274" t="s">
        <v>21</v>
      </c>
      <c r="F147" s="275" t="s">
        <v>227</v>
      </c>
      <c r="G147" s="273"/>
      <c r="H147" s="276">
        <v>72.299000000000007</v>
      </c>
      <c r="I147" s="277"/>
      <c r="J147" s="273"/>
      <c r="K147" s="273"/>
      <c r="L147" s="278"/>
      <c r="M147" s="279"/>
      <c r="N147" s="280"/>
      <c r="O147" s="280"/>
      <c r="P147" s="280"/>
      <c r="Q147" s="280"/>
      <c r="R147" s="280"/>
      <c r="S147" s="280"/>
      <c r="T147" s="281"/>
      <c r="AT147" s="282" t="s">
        <v>221</v>
      </c>
      <c r="AU147" s="282" t="s">
        <v>81</v>
      </c>
      <c r="AV147" s="14" t="s">
        <v>217</v>
      </c>
      <c r="AW147" s="14" t="s">
        <v>35</v>
      </c>
      <c r="AX147" s="14" t="s">
        <v>79</v>
      </c>
      <c r="AY147" s="282" t="s">
        <v>210</v>
      </c>
    </row>
    <row r="148" s="11" customFormat="1" ht="29.88" customHeight="1">
      <c r="B148" s="220"/>
      <c r="C148" s="221"/>
      <c r="D148" s="222" t="s">
        <v>71</v>
      </c>
      <c r="E148" s="234" t="s">
        <v>81</v>
      </c>
      <c r="F148" s="234" t="s">
        <v>337</v>
      </c>
      <c r="G148" s="221"/>
      <c r="H148" s="221"/>
      <c r="I148" s="224"/>
      <c r="J148" s="235">
        <f>BK148</f>
        <v>0</v>
      </c>
      <c r="K148" s="221"/>
      <c r="L148" s="226"/>
      <c r="M148" s="227"/>
      <c r="N148" s="228"/>
      <c r="O148" s="228"/>
      <c r="P148" s="229">
        <f>SUM(P149:P183)</f>
        <v>0</v>
      </c>
      <c r="Q148" s="228"/>
      <c r="R148" s="229">
        <f>SUM(R149:R183)</f>
        <v>185.85635891999999</v>
      </c>
      <c r="S148" s="228"/>
      <c r="T148" s="230">
        <f>SUM(T149:T183)</f>
        <v>0</v>
      </c>
      <c r="AR148" s="231" t="s">
        <v>79</v>
      </c>
      <c r="AT148" s="232" t="s">
        <v>71</v>
      </c>
      <c r="AU148" s="232" t="s">
        <v>79</v>
      </c>
      <c r="AY148" s="231" t="s">
        <v>210</v>
      </c>
      <c r="BK148" s="233">
        <f>SUM(BK149:BK183)</f>
        <v>0</v>
      </c>
    </row>
    <row r="149" s="1" customFormat="1" ht="22.8" customHeight="1">
      <c r="B149" s="47"/>
      <c r="C149" s="236" t="s">
        <v>288</v>
      </c>
      <c r="D149" s="236" t="s">
        <v>212</v>
      </c>
      <c r="E149" s="237" t="s">
        <v>2231</v>
      </c>
      <c r="F149" s="238" t="s">
        <v>2232</v>
      </c>
      <c r="G149" s="239" t="s">
        <v>258</v>
      </c>
      <c r="H149" s="240">
        <v>1.821</v>
      </c>
      <c r="I149" s="241"/>
      <c r="J149" s="242">
        <f>ROUND(I149*H149,2)</f>
        <v>0</v>
      </c>
      <c r="K149" s="238" t="s">
        <v>216</v>
      </c>
      <c r="L149" s="73"/>
      <c r="M149" s="243" t="s">
        <v>21</v>
      </c>
      <c r="N149" s="244" t="s">
        <v>43</v>
      </c>
      <c r="O149" s="48"/>
      <c r="P149" s="245">
        <f>O149*H149</f>
        <v>0</v>
      </c>
      <c r="Q149" s="245">
        <v>2.1600000000000001</v>
      </c>
      <c r="R149" s="245">
        <f>Q149*H149</f>
        <v>3.93336</v>
      </c>
      <c r="S149" s="245">
        <v>0</v>
      </c>
      <c r="T149" s="246">
        <f>S149*H149</f>
        <v>0</v>
      </c>
      <c r="AR149" s="25" t="s">
        <v>217</v>
      </c>
      <c r="AT149" s="25" t="s">
        <v>212</v>
      </c>
      <c r="AU149" s="25" t="s">
        <v>81</v>
      </c>
      <c r="AY149" s="25" t="s">
        <v>210</v>
      </c>
      <c r="BE149" s="247">
        <f>IF(N149="základní",J149,0)</f>
        <v>0</v>
      </c>
      <c r="BF149" s="247">
        <f>IF(N149="snížená",J149,0)</f>
        <v>0</v>
      </c>
      <c r="BG149" s="247">
        <f>IF(N149="zákl. přenesená",J149,0)</f>
        <v>0</v>
      </c>
      <c r="BH149" s="247">
        <f>IF(N149="sníž. přenesená",J149,0)</f>
        <v>0</v>
      </c>
      <c r="BI149" s="247">
        <f>IF(N149="nulová",J149,0)</f>
        <v>0</v>
      </c>
      <c r="BJ149" s="25" t="s">
        <v>79</v>
      </c>
      <c r="BK149" s="247">
        <f>ROUND(I149*H149,2)</f>
        <v>0</v>
      </c>
      <c r="BL149" s="25" t="s">
        <v>217</v>
      </c>
      <c r="BM149" s="25" t="s">
        <v>2233</v>
      </c>
    </row>
    <row r="150" s="1" customFormat="1">
      <c r="B150" s="47"/>
      <c r="C150" s="75"/>
      <c r="D150" s="248" t="s">
        <v>219</v>
      </c>
      <c r="E150" s="75"/>
      <c r="F150" s="249" t="s">
        <v>1478</v>
      </c>
      <c r="G150" s="75"/>
      <c r="H150" s="75"/>
      <c r="I150" s="204"/>
      <c r="J150" s="75"/>
      <c r="K150" s="75"/>
      <c r="L150" s="73"/>
      <c r="M150" s="250"/>
      <c r="N150" s="48"/>
      <c r="O150" s="48"/>
      <c r="P150" s="48"/>
      <c r="Q150" s="48"/>
      <c r="R150" s="48"/>
      <c r="S150" s="48"/>
      <c r="T150" s="96"/>
      <c r="AT150" s="25" t="s">
        <v>219</v>
      </c>
      <c r="AU150" s="25" t="s">
        <v>81</v>
      </c>
    </row>
    <row r="151" s="12" customFormat="1">
      <c r="B151" s="251"/>
      <c r="C151" s="252"/>
      <c r="D151" s="248" t="s">
        <v>221</v>
      </c>
      <c r="E151" s="253" t="s">
        <v>21</v>
      </c>
      <c r="F151" s="254" t="s">
        <v>2192</v>
      </c>
      <c r="G151" s="252"/>
      <c r="H151" s="253" t="s">
        <v>21</v>
      </c>
      <c r="I151" s="255"/>
      <c r="J151" s="252"/>
      <c r="K151" s="252"/>
      <c r="L151" s="256"/>
      <c r="M151" s="257"/>
      <c r="N151" s="258"/>
      <c r="O151" s="258"/>
      <c r="P151" s="258"/>
      <c r="Q151" s="258"/>
      <c r="R151" s="258"/>
      <c r="S151" s="258"/>
      <c r="T151" s="259"/>
      <c r="AT151" s="260" t="s">
        <v>221</v>
      </c>
      <c r="AU151" s="260" t="s">
        <v>81</v>
      </c>
      <c r="AV151" s="12" t="s">
        <v>79</v>
      </c>
      <c r="AW151" s="12" t="s">
        <v>35</v>
      </c>
      <c r="AX151" s="12" t="s">
        <v>72</v>
      </c>
      <c r="AY151" s="260" t="s">
        <v>210</v>
      </c>
    </row>
    <row r="152" s="13" customFormat="1">
      <c r="B152" s="261"/>
      <c r="C152" s="262"/>
      <c r="D152" s="248" t="s">
        <v>221</v>
      </c>
      <c r="E152" s="263" t="s">
        <v>21</v>
      </c>
      <c r="F152" s="264" t="s">
        <v>2234</v>
      </c>
      <c r="G152" s="262"/>
      <c r="H152" s="265">
        <v>1.821</v>
      </c>
      <c r="I152" s="266"/>
      <c r="J152" s="262"/>
      <c r="K152" s="262"/>
      <c r="L152" s="267"/>
      <c r="M152" s="268"/>
      <c r="N152" s="269"/>
      <c r="O152" s="269"/>
      <c r="P152" s="269"/>
      <c r="Q152" s="269"/>
      <c r="R152" s="269"/>
      <c r="S152" s="269"/>
      <c r="T152" s="270"/>
      <c r="AT152" s="271" t="s">
        <v>221</v>
      </c>
      <c r="AU152" s="271" t="s">
        <v>81</v>
      </c>
      <c r="AV152" s="13" t="s">
        <v>81</v>
      </c>
      <c r="AW152" s="13" t="s">
        <v>35</v>
      </c>
      <c r="AX152" s="13" t="s">
        <v>79</v>
      </c>
      <c r="AY152" s="271" t="s">
        <v>210</v>
      </c>
    </row>
    <row r="153" s="1" customFormat="1" ht="22.8" customHeight="1">
      <c r="B153" s="47"/>
      <c r="C153" s="236" t="s">
        <v>129</v>
      </c>
      <c r="D153" s="236" t="s">
        <v>212</v>
      </c>
      <c r="E153" s="237" t="s">
        <v>2235</v>
      </c>
      <c r="F153" s="238" t="s">
        <v>2236</v>
      </c>
      <c r="G153" s="239" t="s">
        <v>258</v>
      </c>
      <c r="H153" s="240">
        <v>40.049999999999997</v>
      </c>
      <c r="I153" s="241"/>
      <c r="J153" s="242">
        <f>ROUND(I153*H153,2)</f>
        <v>0</v>
      </c>
      <c r="K153" s="238" t="s">
        <v>21</v>
      </c>
      <c r="L153" s="73"/>
      <c r="M153" s="243" t="s">
        <v>21</v>
      </c>
      <c r="N153" s="244" t="s">
        <v>43</v>
      </c>
      <c r="O153" s="48"/>
      <c r="P153" s="245">
        <f>O153*H153</f>
        <v>0</v>
      </c>
      <c r="Q153" s="245">
        <v>2.1600000000000001</v>
      </c>
      <c r="R153" s="245">
        <f>Q153*H153</f>
        <v>86.507999999999996</v>
      </c>
      <c r="S153" s="245">
        <v>0</v>
      </c>
      <c r="T153" s="246">
        <f>S153*H153</f>
        <v>0</v>
      </c>
      <c r="AR153" s="25" t="s">
        <v>217</v>
      </c>
      <c r="AT153" s="25" t="s">
        <v>212</v>
      </c>
      <c r="AU153" s="25" t="s">
        <v>81</v>
      </c>
      <c r="AY153" s="25" t="s">
        <v>210</v>
      </c>
      <c r="BE153" s="247">
        <f>IF(N153="základní",J153,0)</f>
        <v>0</v>
      </c>
      <c r="BF153" s="247">
        <f>IF(N153="snížená",J153,0)</f>
        <v>0</v>
      </c>
      <c r="BG153" s="247">
        <f>IF(N153="zákl. přenesená",J153,0)</f>
        <v>0</v>
      </c>
      <c r="BH153" s="247">
        <f>IF(N153="sníž. přenesená",J153,0)</f>
        <v>0</v>
      </c>
      <c r="BI153" s="247">
        <f>IF(N153="nulová",J153,0)</f>
        <v>0</v>
      </c>
      <c r="BJ153" s="25" t="s">
        <v>79</v>
      </c>
      <c r="BK153" s="247">
        <f>ROUND(I153*H153,2)</f>
        <v>0</v>
      </c>
      <c r="BL153" s="25" t="s">
        <v>217</v>
      </c>
      <c r="BM153" s="25" t="s">
        <v>2237</v>
      </c>
    </row>
    <row r="154" s="1" customFormat="1">
      <c r="B154" s="47"/>
      <c r="C154" s="75"/>
      <c r="D154" s="248" t="s">
        <v>219</v>
      </c>
      <c r="E154" s="75"/>
      <c r="F154" s="249" t="s">
        <v>1478</v>
      </c>
      <c r="G154" s="75"/>
      <c r="H154" s="75"/>
      <c r="I154" s="204"/>
      <c r="J154" s="75"/>
      <c r="K154" s="75"/>
      <c r="L154" s="73"/>
      <c r="M154" s="250"/>
      <c r="N154" s="48"/>
      <c r="O154" s="48"/>
      <c r="P154" s="48"/>
      <c r="Q154" s="48"/>
      <c r="R154" s="48"/>
      <c r="S154" s="48"/>
      <c r="T154" s="96"/>
      <c r="AT154" s="25" t="s">
        <v>219</v>
      </c>
      <c r="AU154" s="25" t="s">
        <v>81</v>
      </c>
    </row>
    <row r="155" s="12" customFormat="1">
      <c r="B155" s="251"/>
      <c r="C155" s="252"/>
      <c r="D155" s="248" t="s">
        <v>221</v>
      </c>
      <c r="E155" s="253" t="s">
        <v>21</v>
      </c>
      <c r="F155" s="254" t="s">
        <v>2192</v>
      </c>
      <c r="G155" s="252"/>
      <c r="H155" s="253" t="s">
        <v>21</v>
      </c>
      <c r="I155" s="255"/>
      <c r="J155" s="252"/>
      <c r="K155" s="252"/>
      <c r="L155" s="256"/>
      <c r="M155" s="257"/>
      <c r="N155" s="258"/>
      <c r="O155" s="258"/>
      <c r="P155" s="258"/>
      <c r="Q155" s="258"/>
      <c r="R155" s="258"/>
      <c r="S155" s="258"/>
      <c r="T155" s="259"/>
      <c r="AT155" s="260" t="s">
        <v>221</v>
      </c>
      <c r="AU155" s="260" t="s">
        <v>81</v>
      </c>
      <c r="AV155" s="12" t="s">
        <v>79</v>
      </c>
      <c r="AW155" s="12" t="s">
        <v>35</v>
      </c>
      <c r="AX155" s="12" t="s">
        <v>72</v>
      </c>
      <c r="AY155" s="260" t="s">
        <v>210</v>
      </c>
    </row>
    <row r="156" s="13" customFormat="1">
      <c r="B156" s="261"/>
      <c r="C156" s="262"/>
      <c r="D156" s="248" t="s">
        <v>221</v>
      </c>
      <c r="E156" s="263" t="s">
        <v>21</v>
      </c>
      <c r="F156" s="264" t="s">
        <v>2238</v>
      </c>
      <c r="G156" s="262"/>
      <c r="H156" s="265">
        <v>28.800000000000001</v>
      </c>
      <c r="I156" s="266"/>
      <c r="J156" s="262"/>
      <c r="K156" s="262"/>
      <c r="L156" s="267"/>
      <c r="M156" s="268"/>
      <c r="N156" s="269"/>
      <c r="O156" s="269"/>
      <c r="P156" s="269"/>
      <c r="Q156" s="269"/>
      <c r="R156" s="269"/>
      <c r="S156" s="269"/>
      <c r="T156" s="270"/>
      <c r="AT156" s="271" t="s">
        <v>221</v>
      </c>
      <c r="AU156" s="271" t="s">
        <v>81</v>
      </c>
      <c r="AV156" s="13" t="s">
        <v>81</v>
      </c>
      <c r="AW156" s="13" t="s">
        <v>35</v>
      </c>
      <c r="AX156" s="13" t="s">
        <v>72</v>
      </c>
      <c r="AY156" s="271" t="s">
        <v>210</v>
      </c>
    </row>
    <row r="157" s="13" customFormat="1">
      <c r="B157" s="261"/>
      <c r="C157" s="262"/>
      <c r="D157" s="248" t="s">
        <v>221</v>
      </c>
      <c r="E157" s="263" t="s">
        <v>21</v>
      </c>
      <c r="F157" s="264" t="s">
        <v>2239</v>
      </c>
      <c r="G157" s="262"/>
      <c r="H157" s="265">
        <v>11.25</v>
      </c>
      <c r="I157" s="266"/>
      <c r="J157" s="262"/>
      <c r="K157" s="262"/>
      <c r="L157" s="267"/>
      <c r="M157" s="268"/>
      <c r="N157" s="269"/>
      <c r="O157" s="269"/>
      <c r="P157" s="269"/>
      <c r="Q157" s="269"/>
      <c r="R157" s="269"/>
      <c r="S157" s="269"/>
      <c r="T157" s="270"/>
      <c r="AT157" s="271" t="s">
        <v>221</v>
      </c>
      <c r="AU157" s="271" t="s">
        <v>81</v>
      </c>
      <c r="AV157" s="13" t="s">
        <v>81</v>
      </c>
      <c r="AW157" s="13" t="s">
        <v>35</v>
      </c>
      <c r="AX157" s="13" t="s">
        <v>72</v>
      </c>
      <c r="AY157" s="271" t="s">
        <v>210</v>
      </c>
    </row>
    <row r="158" s="14" customFormat="1">
      <c r="B158" s="272"/>
      <c r="C158" s="273"/>
      <c r="D158" s="248" t="s">
        <v>221</v>
      </c>
      <c r="E158" s="274" t="s">
        <v>21</v>
      </c>
      <c r="F158" s="275" t="s">
        <v>227</v>
      </c>
      <c r="G158" s="273"/>
      <c r="H158" s="276">
        <v>40.049999999999997</v>
      </c>
      <c r="I158" s="277"/>
      <c r="J158" s="273"/>
      <c r="K158" s="273"/>
      <c r="L158" s="278"/>
      <c r="M158" s="279"/>
      <c r="N158" s="280"/>
      <c r="O158" s="280"/>
      <c r="P158" s="280"/>
      <c r="Q158" s="280"/>
      <c r="R158" s="280"/>
      <c r="S158" s="280"/>
      <c r="T158" s="281"/>
      <c r="AT158" s="282" t="s">
        <v>221</v>
      </c>
      <c r="AU158" s="282" t="s">
        <v>81</v>
      </c>
      <c r="AV158" s="14" t="s">
        <v>217</v>
      </c>
      <c r="AW158" s="14" t="s">
        <v>35</v>
      </c>
      <c r="AX158" s="14" t="s">
        <v>79</v>
      </c>
      <c r="AY158" s="282" t="s">
        <v>210</v>
      </c>
    </row>
    <row r="159" s="1" customFormat="1" ht="22.8" customHeight="1">
      <c r="B159" s="47"/>
      <c r="C159" s="236" t="s">
        <v>298</v>
      </c>
      <c r="D159" s="236" t="s">
        <v>212</v>
      </c>
      <c r="E159" s="237" t="s">
        <v>926</v>
      </c>
      <c r="F159" s="238" t="s">
        <v>927</v>
      </c>
      <c r="G159" s="239" t="s">
        <v>258</v>
      </c>
      <c r="H159" s="240">
        <v>38.204999999999998</v>
      </c>
      <c r="I159" s="241"/>
      <c r="J159" s="242">
        <f>ROUND(I159*H159,2)</f>
        <v>0</v>
      </c>
      <c r="K159" s="238" t="s">
        <v>216</v>
      </c>
      <c r="L159" s="73"/>
      <c r="M159" s="243" t="s">
        <v>21</v>
      </c>
      <c r="N159" s="244" t="s">
        <v>43</v>
      </c>
      <c r="O159" s="48"/>
      <c r="P159" s="245">
        <f>O159*H159</f>
        <v>0</v>
      </c>
      <c r="Q159" s="245">
        <v>2.45329</v>
      </c>
      <c r="R159" s="245">
        <f>Q159*H159</f>
        <v>93.727944449999995</v>
      </c>
      <c r="S159" s="245">
        <v>0</v>
      </c>
      <c r="T159" s="246">
        <f>S159*H159</f>
        <v>0</v>
      </c>
      <c r="AR159" s="25" t="s">
        <v>217</v>
      </c>
      <c r="AT159" s="25" t="s">
        <v>212</v>
      </c>
      <c r="AU159" s="25" t="s">
        <v>81</v>
      </c>
      <c r="AY159" s="25" t="s">
        <v>210</v>
      </c>
      <c r="BE159" s="247">
        <f>IF(N159="základní",J159,0)</f>
        <v>0</v>
      </c>
      <c r="BF159" s="247">
        <f>IF(N159="snížená",J159,0)</f>
        <v>0</v>
      </c>
      <c r="BG159" s="247">
        <f>IF(N159="zákl. přenesená",J159,0)</f>
        <v>0</v>
      </c>
      <c r="BH159" s="247">
        <f>IF(N159="sníž. přenesená",J159,0)</f>
        <v>0</v>
      </c>
      <c r="BI159" s="247">
        <f>IF(N159="nulová",J159,0)</f>
        <v>0</v>
      </c>
      <c r="BJ159" s="25" t="s">
        <v>79</v>
      </c>
      <c r="BK159" s="247">
        <f>ROUND(I159*H159,2)</f>
        <v>0</v>
      </c>
      <c r="BL159" s="25" t="s">
        <v>217</v>
      </c>
      <c r="BM159" s="25" t="s">
        <v>2240</v>
      </c>
    </row>
    <row r="160" s="1" customFormat="1">
      <c r="B160" s="47"/>
      <c r="C160" s="75"/>
      <c r="D160" s="248" t="s">
        <v>219</v>
      </c>
      <c r="E160" s="75"/>
      <c r="F160" s="249" t="s">
        <v>851</v>
      </c>
      <c r="G160" s="75"/>
      <c r="H160" s="75"/>
      <c r="I160" s="204"/>
      <c r="J160" s="75"/>
      <c r="K160" s="75"/>
      <c r="L160" s="73"/>
      <c r="M160" s="250"/>
      <c r="N160" s="48"/>
      <c r="O160" s="48"/>
      <c r="P160" s="48"/>
      <c r="Q160" s="48"/>
      <c r="R160" s="48"/>
      <c r="S160" s="48"/>
      <c r="T160" s="96"/>
      <c r="AT160" s="25" t="s">
        <v>219</v>
      </c>
      <c r="AU160" s="25" t="s">
        <v>81</v>
      </c>
    </row>
    <row r="161" s="12" customFormat="1">
      <c r="B161" s="251"/>
      <c r="C161" s="252"/>
      <c r="D161" s="248" t="s">
        <v>221</v>
      </c>
      <c r="E161" s="253" t="s">
        <v>21</v>
      </c>
      <c r="F161" s="254" t="s">
        <v>2241</v>
      </c>
      <c r="G161" s="252"/>
      <c r="H161" s="253" t="s">
        <v>21</v>
      </c>
      <c r="I161" s="255"/>
      <c r="J161" s="252"/>
      <c r="K161" s="252"/>
      <c r="L161" s="256"/>
      <c r="M161" s="257"/>
      <c r="N161" s="258"/>
      <c r="O161" s="258"/>
      <c r="P161" s="258"/>
      <c r="Q161" s="258"/>
      <c r="R161" s="258"/>
      <c r="S161" s="258"/>
      <c r="T161" s="259"/>
      <c r="AT161" s="260" t="s">
        <v>221</v>
      </c>
      <c r="AU161" s="260" t="s">
        <v>81</v>
      </c>
      <c r="AV161" s="12" t="s">
        <v>79</v>
      </c>
      <c r="AW161" s="12" t="s">
        <v>35</v>
      </c>
      <c r="AX161" s="12" t="s">
        <v>72</v>
      </c>
      <c r="AY161" s="260" t="s">
        <v>210</v>
      </c>
    </row>
    <row r="162" s="13" customFormat="1">
      <c r="B162" s="261"/>
      <c r="C162" s="262"/>
      <c r="D162" s="248" t="s">
        <v>221</v>
      </c>
      <c r="E162" s="263" t="s">
        <v>21</v>
      </c>
      <c r="F162" s="264" t="s">
        <v>2242</v>
      </c>
      <c r="G162" s="262"/>
      <c r="H162" s="265">
        <v>34.595999999999997</v>
      </c>
      <c r="I162" s="266"/>
      <c r="J162" s="262"/>
      <c r="K162" s="262"/>
      <c r="L162" s="267"/>
      <c r="M162" s="268"/>
      <c r="N162" s="269"/>
      <c r="O162" s="269"/>
      <c r="P162" s="269"/>
      <c r="Q162" s="269"/>
      <c r="R162" s="269"/>
      <c r="S162" s="269"/>
      <c r="T162" s="270"/>
      <c r="AT162" s="271" t="s">
        <v>221</v>
      </c>
      <c r="AU162" s="271" t="s">
        <v>81</v>
      </c>
      <c r="AV162" s="13" t="s">
        <v>81</v>
      </c>
      <c r="AW162" s="13" t="s">
        <v>35</v>
      </c>
      <c r="AX162" s="13" t="s">
        <v>72</v>
      </c>
      <c r="AY162" s="271" t="s">
        <v>210</v>
      </c>
    </row>
    <row r="163" s="13" customFormat="1">
      <c r="B163" s="261"/>
      <c r="C163" s="262"/>
      <c r="D163" s="248" t="s">
        <v>221</v>
      </c>
      <c r="E163" s="263" t="s">
        <v>21</v>
      </c>
      <c r="F163" s="264" t="s">
        <v>2243</v>
      </c>
      <c r="G163" s="262"/>
      <c r="H163" s="265">
        <v>-3.2400000000000002</v>
      </c>
      <c r="I163" s="266"/>
      <c r="J163" s="262"/>
      <c r="K163" s="262"/>
      <c r="L163" s="267"/>
      <c r="M163" s="268"/>
      <c r="N163" s="269"/>
      <c r="O163" s="269"/>
      <c r="P163" s="269"/>
      <c r="Q163" s="269"/>
      <c r="R163" s="269"/>
      <c r="S163" s="269"/>
      <c r="T163" s="270"/>
      <c r="AT163" s="271" t="s">
        <v>221</v>
      </c>
      <c r="AU163" s="271" t="s">
        <v>81</v>
      </c>
      <c r="AV163" s="13" t="s">
        <v>81</v>
      </c>
      <c r="AW163" s="13" t="s">
        <v>35</v>
      </c>
      <c r="AX163" s="13" t="s">
        <v>72</v>
      </c>
      <c r="AY163" s="271" t="s">
        <v>210</v>
      </c>
    </row>
    <row r="164" s="13" customFormat="1">
      <c r="B164" s="261"/>
      <c r="C164" s="262"/>
      <c r="D164" s="248" t="s">
        <v>221</v>
      </c>
      <c r="E164" s="263" t="s">
        <v>21</v>
      </c>
      <c r="F164" s="264" t="s">
        <v>2244</v>
      </c>
      <c r="G164" s="262"/>
      <c r="H164" s="265">
        <v>8.6489999999999991</v>
      </c>
      <c r="I164" s="266"/>
      <c r="J164" s="262"/>
      <c r="K164" s="262"/>
      <c r="L164" s="267"/>
      <c r="M164" s="268"/>
      <c r="N164" s="269"/>
      <c r="O164" s="269"/>
      <c r="P164" s="269"/>
      <c r="Q164" s="269"/>
      <c r="R164" s="269"/>
      <c r="S164" s="269"/>
      <c r="T164" s="270"/>
      <c r="AT164" s="271" t="s">
        <v>221</v>
      </c>
      <c r="AU164" s="271" t="s">
        <v>81</v>
      </c>
      <c r="AV164" s="13" t="s">
        <v>81</v>
      </c>
      <c r="AW164" s="13" t="s">
        <v>35</v>
      </c>
      <c r="AX164" s="13" t="s">
        <v>72</v>
      </c>
      <c r="AY164" s="271" t="s">
        <v>210</v>
      </c>
    </row>
    <row r="165" s="13" customFormat="1">
      <c r="B165" s="261"/>
      <c r="C165" s="262"/>
      <c r="D165" s="248" t="s">
        <v>221</v>
      </c>
      <c r="E165" s="263" t="s">
        <v>21</v>
      </c>
      <c r="F165" s="264" t="s">
        <v>2245</v>
      </c>
      <c r="G165" s="262"/>
      <c r="H165" s="265">
        <v>-1.8</v>
      </c>
      <c r="I165" s="266"/>
      <c r="J165" s="262"/>
      <c r="K165" s="262"/>
      <c r="L165" s="267"/>
      <c r="M165" s="268"/>
      <c r="N165" s="269"/>
      <c r="O165" s="269"/>
      <c r="P165" s="269"/>
      <c r="Q165" s="269"/>
      <c r="R165" s="269"/>
      <c r="S165" s="269"/>
      <c r="T165" s="270"/>
      <c r="AT165" s="271" t="s">
        <v>221</v>
      </c>
      <c r="AU165" s="271" t="s">
        <v>81</v>
      </c>
      <c r="AV165" s="13" t="s">
        <v>81</v>
      </c>
      <c r="AW165" s="13" t="s">
        <v>35</v>
      </c>
      <c r="AX165" s="13" t="s">
        <v>72</v>
      </c>
      <c r="AY165" s="271" t="s">
        <v>210</v>
      </c>
    </row>
    <row r="166" s="15" customFormat="1">
      <c r="B166" s="294"/>
      <c r="C166" s="295"/>
      <c r="D166" s="248" t="s">
        <v>221</v>
      </c>
      <c r="E166" s="296" t="s">
        <v>21</v>
      </c>
      <c r="F166" s="297" t="s">
        <v>424</v>
      </c>
      <c r="G166" s="295"/>
      <c r="H166" s="298">
        <v>38.204999999999998</v>
      </c>
      <c r="I166" s="299"/>
      <c r="J166" s="295"/>
      <c r="K166" s="295"/>
      <c r="L166" s="300"/>
      <c r="M166" s="301"/>
      <c r="N166" s="302"/>
      <c r="O166" s="302"/>
      <c r="P166" s="302"/>
      <c r="Q166" s="302"/>
      <c r="R166" s="302"/>
      <c r="S166" s="302"/>
      <c r="T166" s="303"/>
      <c r="AT166" s="304" t="s">
        <v>221</v>
      </c>
      <c r="AU166" s="304" t="s">
        <v>81</v>
      </c>
      <c r="AV166" s="15" t="s">
        <v>233</v>
      </c>
      <c r="AW166" s="15" t="s">
        <v>35</v>
      </c>
      <c r="AX166" s="15" t="s">
        <v>72</v>
      </c>
      <c r="AY166" s="304" t="s">
        <v>210</v>
      </c>
    </row>
    <row r="167" s="14" customFormat="1">
      <c r="B167" s="272"/>
      <c r="C167" s="273"/>
      <c r="D167" s="248" t="s">
        <v>221</v>
      </c>
      <c r="E167" s="274" t="s">
        <v>21</v>
      </c>
      <c r="F167" s="275" t="s">
        <v>227</v>
      </c>
      <c r="G167" s="273"/>
      <c r="H167" s="276">
        <v>38.204999999999998</v>
      </c>
      <c r="I167" s="277"/>
      <c r="J167" s="273"/>
      <c r="K167" s="273"/>
      <c r="L167" s="278"/>
      <c r="M167" s="279"/>
      <c r="N167" s="280"/>
      <c r="O167" s="280"/>
      <c r="P167" s="280"/>
      <c r="Q167" s="280"/>
      <c r="R167" s="280"/>
      <c r="S167" s="280"/>
      <c r="T167" s="281"/>
      <c r="AT167" s="282" t="s">
        <v>221</v>
      </c>
      <c r="AU167" s="282" t="s">
        <v>81</v>
      </c>
      <c r="AV167" s="14" t="s">
        <v>217</v>
      </c>
      <c r="AW167" s="14" t="s">
        <v>35</v>
      </c>
      <c r="AX167" s="14" t="s">
        <v>79</v>
      </c>
      <c r="AY167" s="282" t="s">
        <v>210</v>
      </c>
    </row>
    <row r="168" s="1" customFormat="1" ht="14.4" customHeight="1">
      <c r="B168" s="47"/>
      <c r="C168" s="236" t="s">
        <v>10</v>
      </c>
      <c r="D168" s="236" t="s">
        <v>212</v>
      </c>
      <c r="E168" s="237" t="s">
        <v>932</v>
      </c>
      <c r="F168" s="238" t="s">
        <v>933</v>
      </c>
      <c r="G168" s="239" t="s">
        <v>215</v>
      </c>
      <c r="H168" s="240">
        <v>87.120000000000005</v>
      </c>
      <c r="I168" s="241"/>
      <c r="J168" s="242">
        <f>ROUND(I168*H168,2)</f>
        <v>0</v>
      </c>
      <c r="K168" s="238" t="s">
        <v>216</v>
      </c>
      <c r="L168" s="73"/>
      <c r="M168" s="243" t="s">
        <v>21</v>
      </c>
      <c r="N168" s="244" t="s">
        <v>43</v>
      </c>
      <c r="O168" s="48"/>
      <c r="P168" s="245">
        <f>O168*H168</f>
        <v>0</v>
      </c>
      <c r="Q168" s="245">
        <v>0.00264</v>
      </c>
      <c r="R168" s="245">
        <f>Q168*H168</f>
        <v>0.2299968</v>
      </c>
      <c r="S168" s="245">
        <v>0</v>
      </c>
      <c r="T168" s="246">
        <f>S168*H168</f>
        <v>0</v>
      </c>
      <c r="AR168" s="25" t="s">
        <v>217</v>
      </c>
      <c r="AT168" s="25" t="s">
        <v>212</v>
      </c>
      <c r="AU168" s="25" t="s">
        <v>81</v>
      </c>
      <c r="AY168" s="25" t="s">
        <v>210</v>
      </c>
      <c r="BE168" s="247">
        <f>IF(N168="základní",J168,0)</f>
        <v>0</v>
      </c>
      <c r="BF168" s="247">
        <f>IF(N168="snížená",J168,0)</f>
        <v>0</v>
      </c>
      <c r="BG168" s="247">
        <f>IF(N168="zákl. přenesená",J168,0)</f>
        <v>0</v>
      </c>
      <c r="BH168" s="247">
        <f>IF(N168="sníž. přenesená",J168,0)</f>
        <v>0</v>
      </c>
      <c r="BI168" s="247">
        <f>IF(N168="nulová",J168,0)</f>
        <v>0</v>
      </c>
      <c r="BJ168" s="25" t="s">
        <v>79</v>
      </c>
      <c r="BK168" s="247">
        <f>ROUND(I168*H168,2)</f>
        <v>0</v>
      </c>
      <c r="BL168" s="25" t="s">
        <v>217</v>
      </c>
      <c r="BM168" s="25" t="s">
        <v>2246</v>
      </c>
    </row>
    <row r="169" s="1" customFormat="1">
      <c r="B169" s="47"/>
      <c r="C169" s="75"/>
      <c r="D169" s="248" t="s">
        <v>219</v>
      </c>
      <c r="E169" s="75"/>
      <c r="F169" s="249" t="s">
        <v>904</v>
      </c>
      <c r="G169" s="75"/>
      <c r="H169" s="75"/>
      <c r="I169" s="204"/>
      <c r="J169" s="75"/>
      <c r="K169" s="75"/>
      <c r="L169" s="73"/>
      <c r="M169" s="250"/>
      <c r="N169" s="48"/>
      <c r="O169" s="48"/>
      <c r="P169" s="48"/>
      <c r="Q169" s="48"/>
      <c r="R169" s="48"/>
      <c r="S169" s="48"/>
      <c r="T169" s="96"/>
      <c r="AT169" s="25" t="s">
        <v>219</v>
      </c>
      <c r="AU169" s="25" t="s">
        <v>81</v>
      </c>
    </row>
    <row r="170" s="12" customFormat="1">
      <c r="B170" s="251"/>
      <c r="C170" s="252"/>
      <c r="D170" s="248" t="s">
        <v>221</v>
      </c>
      <c r="E170" s="253" t="s">
        <v>21</v>
      </c>
      <c r="F170" s="254" t="s">
        <v>2241</v>
      </c>
      <c r="G170" s="252"/>
      <c r="H170" s="253" t="s">
        <v>21</v>
      </c>
      <c r="I170" s="255"/>
      <c r="J170" s="252"/>
      <c r="K170" s="252"/>
      <c r="L170" s="256"/>
      <c r="M170" s="257"/>
      <c r="N170" s="258"/>
      <c r="O170" s="258"/>
      <c r="P170" s="258"/>
      <c r="Q170" s="258"/>
      <c r="R170" s="258"/>
      <c r="S170" s="258"/>
      <c r="T170" s="259"/>
      <c r="AT170" s="260" t="s">
        <v>221</v>
      </c>
      <c r="AU170" s="260" t="s">
        <v>81</v>
      </c>
      <c r="AV170" s="12" t="s">
        <v>79</v>
      </c>
      <c r="AW170" s="12" t="s">
        <v>35</v>
      </c>
      <c r="AX170" s="12" t="s">
        <v>72</v>
      </c>
      <c r="AY170" s="260" t="s">
        <v>210</v>
      </c>
    </row>
    <row r="171" s="13" customFormat="1">
      <c r="B171" s="261"/>
      <c r="C171" s="262"/>
      <c r="D171" s="248" t="s">
        <v>221</v>
      </c>
      <c r="E171" s="263" t="s">
        <v>21</v>
      </c>
      <c r="F171" s="264" t="s">
        <v>2247</v>
      </c>
      <c r="G171" s="262"/>
      <c r="H171" s="265">
        <v>44.640000000000001</v>
      </c>
      <c r="I171" s="266"/>
      <c r="J171" s="262"/>
      <c r="K171" s="262"/>
      <c r="L171" s="267"/>
      <c r="M171" s="268"/>
      <c r="N171" s="269"/>
      <c r="O171" s="269"/>
      <c r="P171" s="269"/>
      <c r="Q171" s="269"/>
      <c r="R171" s="269"/>
      <c r="S171" s="269"/>
      <c r="T171" s="270"/>
      <c r="AT171" s="271" t="s">
        <v>221</v>
      </c>
      <c r="AU171" s="271" t="s">
        <v>81</v>
      </c>
      <c r="AV171" s="13" t="s">
        <v>81</v>
      </c>
      <c r="AW171" s="13" t="s">
        <v>35</v>
      </c>
      <c r="AX171" s="13" t="s">
        <v>72</v>
      </c>
      <c r="AY171" s="271" t="s">
        <v>210</v>
      </c>
    </row>
    <row r="172" s="13" customFormat="1">
      <c r="B172" s="261"/>
      <c r="C172" s="262"/>
      <c r="D172" s="248" t="s">
        <v>221</v>
      </c>
      <c r="E172" s="263" t="s">
        <v>21</v>
      </c>
      <c r="F172" s="264" t="s">
        <v>2248</v>
      </c>
      <c r="G172" s="262"/>
      <c r="H172" s="265">
        <v>12.960000000000001</v>
      </c>
      <c r="I172" s="266"/>
      <c r="J172" s="262"/>
      <c r="K172" s="262"/>
      <c r="L172" s="267"/>
      <c r="M172" s="268"/>
      <c r="N172" s="269"/>
      <c r="O172" s="269"/>
      <c r="P172" s="269"/>
      <c r="Q172" s="269"/>
      <c r="R172" s="269"/>
      <c r="S172" s="269"/>
      <c r="T172" s="270"/>
      <c r="AT172" s="271" t="s">
        <v>221</v>
      </c>
      <c r="AU172" s="271" t="s">
        <v>81</v>
      </c>
      <c r="AV172" s="13" t="s">
        <v>81</v>
      </c>
      <c r="AW172" s="13" t="s">
        <v>35</v>
      </c>
      <c r="AX172" s="13" t="s">
        <v>72</v>
      </c>
      <c r="AY172" s="271" t="s">
        <v>210</v>
      </c>
    </row>
    <row r="173" s="13" customFormat="1">
      <c r="B173" s="261"/>
      <c r="C173" s="262"/>
      <c r="D173" s="248" t="s">
        <v>221</v>
      </c>
      <c r="E173" s="263" t="s">
        <v>21</v>
      </c>
      <c r="F173" s="264" t="s">
        <v>2249</v>
      </c>
      <c r="G173" s="262"/>
      <c r="H173" s="265">
        <v>22.32</v>
      </c>
      <c r="I173" s="266"/>
      <c r="J173" s="262"/>
      <c r="K173" s="262"/>
      <c r="L173" s="267"/>
      <c r="M173" s="268"/>
      <c r="N173" s="269"/>
      <c r="O173" s="269"/>
      <c r="P173" s="269"/>
      <c r="Q173" s="269"/>
      <c r="R173" s="269"/>
      <c r="S173" s="269"/>
      <c r="T173" s="270"/>
      <c r="AT173" s="271" t="s">
        <v>221</v>
      </c>
      <c r="AU173" s="271" t="s">
        <v>81</v>
      </c>
      <c r="AV173" s="13" t="s">
        <v>81</v>
      </c>
      <c r="AW173" s="13" t="s">
        <v>35</v>
      </c>
      <c r="AX173" s="13" t="s">
        <v>72</v>
      </c>
      <c r="AY173" s="271" t="s">
        <v>210</v>
      </c>
    </row>
    <row r="174" s="13" customFormat="1">
      <c r="B174" s="261"/>
      <c r="C174" s="262"/>
      <c r="D174" s="248" t="s">
        <v>221</v>
      </c>
      <c r="E174" s="263" t="s">
        <v>21</v>
      </c>
      <c r="F174" s="264" t="s">
        <v>2250</v>
      </c>
      <c r="G174" s="262"/>
      <c r="H174" s="265">
        <v>7.2000000000000002</v>
      </c>
      <c r="I174" s="266"/>
      <c r="J174" s="262"/>
      <c r="K174" s="262"/>
      <c r="L174" s="267"/>
      <c r="M174" s="268"/>
      <c r="N174" s="269"/>
      <c r="O174" s="269"/>
      <c r="P174" s="269"/>
      <c r="Q174" s="269"/>
      <c r="R174" s="269"/>
      <c r="S174" s="269"/>
      <c r="T174" s="270"/>
      <c r="AT174" s="271" t="s">
        <v>221</v>
      </c>
      <c r="AU174" s="271" t="s">
        <v>81</v>
      </c>
      <c r="AV174" s="13" t="s">
        <v>81</v>
      </c>
      <c r="AW174" s="13" t="s">
        <v>35</v>
      </c>
      <c r="AX174" s="13" t="s">
        <v>72</v>
      </c>
      <c r="AY174" s="271" t="s">
        <v>210</v>
      </c>
    </row>
    <row r="175" s="14" customFormat="1">
      <c r="B175" s="272"/>
      <c r="C175" s="273"/>
      <c r="D175" s="248" t="s">
        <v>221</v>
      </c>
      <c r="E175" s="274" t="s">
        <v>21</v>
      </c>
      <c r="F175" s="275" t="s">
        <v>227</v>
      </c>
      <c r="G175" s="273"/>
      <c r="H175" s="276">
        <v>87.120000000000005</v>
      </c>
      <c r="I175" s="277"/>
      <c r="J175" s="273"/>
      <c r="K175" s="273"/>
      <c r="L175" s="278"/>
      <c r="M175" s="279"/>
      <c r="N175" s="280"/>
      <c r="O175" s="280"/>
      <c r="P175" s="280"/>
      <c r="Q175" s="280"/>
      <c r="R175" s="280"/>
      <c r="S175" s="280"/>
      <c r="T175" s="281"/>
      <c r="AT175" s="282" t="s">
        <v>221</v>
      </c>
      <c r="AU175" s="282" t="s">
        <v>81</v>
      </c>
      <c r="AV175" s="14" t="s">
        <v>217</v>
      </c>
      <c r="AW175" s="14" t="s">
        <v>35</v>
      </c>
      <c r="AX175" s="14" t="s">
        <v>79</v>
      </c>
      <c r="AY175" s="282" t="s">
        <v>210</v>
      </c>
    </row>
    <row r="176" s="1" customFormat="1" ht="14.4" customHeight="1">
      <c r="B176" s="47"/>
      <c r="C176" s="236" t="s">
        <v>140</v>
      </c>
      <c r="D176" s="236" t="s">
        <v>212</v>
      </c>
      <c r="E176" s="237" t="s">
        <v>937</v>
      </c>
      <c r="F176" s="238" t="s">
        <v>938</v>
      </c>
      <c r="G176" s="239" t="s">
        <v>215</v>
      </c>
      <c r="H176" s="240">
        <v>87.120000000000005</v>
      </c>
      <c r="I176" s="241"/>
      <c r="J176" s="242">
        <f>ROUND(I176*H176,2)</f>
        <v>0</v>
      </c>
      <c r="K176" s="238" t="s">
        <v>216</v>
      </c>
      <c r="L176" s="73"/>
      <c r="M176" s="243" t="s">
        <v>21</v>
      </c>
      <c r="N176" s="244" t="s">
        <v>43</v>
      </c>
      <c r="O176" s="48"/>
      <c r="P176" s="245">
        <f>O176*H176</f>
        <v>0</v>
      </c>
      <c r="Q176" s="245">
        <v>0</v>
      </c>
      <c r="R176" s="245">
        <f>Q176*H176</f>
        <v>0</v>
      </c>
      <c r="S176" s="245">
        <v>0</v>
      </c>
      <c r="T176" s="246">
        <f>S176*H176</f>
        <v>0</v>
      </c>
      <c r="AR176" s="25" t="s">
        <v>217</v>
      </c>
      <c r="AT176" s="25" t="s">
        <v>212</v>
      </c>
      <c r="AU176" s="25" t="s">
        <v>81</v>
      </c>
      <c r="AY176" s="25" t="s">
        <v>210</v>
      </c>
      <c r="BE176" s="247">
        <f>IF(N176="základní",J176,0)</f>
        <v>0</v>
      </c>
      <c r="BF176" s="247">
        <f>IF(N176="snížená",J176,0)</f>
        <v>0</v>
      </c>
      <c r="BG176" s="247">
        <f>IF(N176="zákl. přenesená",J176,0)</f>
        <v>0</v>
      </c>
      <c r="BH176" s="247">
        <f>IF(N176="sníž. přenesená",J176,0)</f>
        <v>0</v>
      </c>
      <c r="BI176" s="247">
        <f>IF(N176="nulová",J176,0)</f>
        <v>0</v>
      </c>
      <c r="BJ176" s="25" t="s">
        <v>79</v>
      </c>
      <c r="BK176" s="247">
        <f>ROUND(I176*H176,2)</f>
        <v>0</v>
      </c>
      <c r="BL176" s="25" t="s">
        <v>217</v>
      </c>
      <c r="BM176" s="25" t="s">
        <v>2251</v>
      </c>
    </row>
    <row r="177" s="1" customFormat="1">
      <c r="B177" s="47"/>
      <c r="C177" s="75"/>
      <c r="D177" s="248" t="s">
        <v>219</v>
      </c>
      <c r="E177" s="75"/>
      <c r="F177" s="249" t="s">
        <v>904</v>
      </c>
      <c r="G177" s="75"/>
      <c r="H177" s="75"/>
      <c r="I177" s="204"/>
      <c r="J177" s="75"/>
      <c r="K177" s="75"/>
      <c r="L177" s="73"/>
      <c r="M177" s="250"/>
      <c r="N177" s="48"/>
      <c r="O177" s="48"/>
      <c r="P177" s="48"/>
      <c r="Q177" s="48"/>
      <c r="R177" s="48"/>
      <c r="S177" s="48"/>
      <c r="T177" s="96"/>
      <c r="AT177" s="25" t="s">
        <v>219</v>
      </c>
      <c r="AU177" s="25" t="s">
        <v>81</v>
      </c>
    </row>
    <row r="178" s="1" customFormat="1" ht="14.4" customHeight="1">
      <c r="B178" s="47"/>
      <c r="C178" s="236" t="s">
        <v>146</v>
      </c>
      <c r="D178" s="236" t="s">
        <v>212</v>
      </c>
      <c r="E178" s="237" t="s">
        <v>945</v>
      </c>
      <c r="F178" s="238" t="s">
        <v>946</v>
      </c>
      <c r="G178" s="239" t="s">
        <v>318</v>
      </c>
      <c r="H178" s="240">
        <v>1.371</v>
      </c>
      <c r="I178" s="241"/>
      <c r="J178" s="242">
        <f>ROUND(I178*H178,2)</f>
        <v>0</v>
      </c>
      <c r="K178" s="238" t="s">
        <v>216</v>
      </c>
      <c r="L178" s="73"/>
      <c r="M178" s="243" t="s">
        <v>21</v>
      </c>
      <c r="N178" s="244" t="s">
        <v>43</v>
      </c>
      <c r="O178" s="48"/>
      <c r="P178" s="245">
        <f>O178*H178</f>
        <v>0</v>
      </c>
      <c r="Q178" s="245">
        <v>1.06277</v>
      </c>
      <c r="R178" s="245">
        <f>Q178*H178</f>
        <v>1.45705767</v>
      </c>
      <c r="S178" s="245">
        <v>0</v>
      </c>
      <c r="T178" s="246">
        <f>S178*H178</f>
        <v>0</v>
      </c>
      <c r="AR178" s="25" t="s">
        <v>217</v>
      </c>
      <c r="AT178" s="25" t="s">
        <v>212</v>
      </c>
      <c r="AU178" s="25" t="s">
        <v>81</v>
      </c>
      <c r="AY178" s="25" t="s">
        <v>210</v>
      </c>
      <c r="BE178" s="247">
        <f>IF(N178="základní",J178,0)</f>
        <v>0</v>
      </c>
      <c r="BF178" s="247">
        <f>IF(N178="snížená",J178,0)</f>
        <v>0</v>
      </c>
      <c r="BG178" s="247">
        <f>IF(N178="zákl. přenesená",J178,0)</f>
        <v>0</v>
      </c>
      <c r="BH178" s="247">
        <f>IF(N178="sníž. přenesená",J178,0)</f>
        <v>0</v>
      </c>
      <c r="BI178" s="247">
        <f>IF(N178="nulová",J178,0)</f>
        <v>0</v>
      </c>
      <c r="BJ178" s="25" t="s">
        <v>79</v>
      </c>
      <c r="BK178" s="247">
        <f>ROUND(I178*H178,2)</f>
        <v>0</v>
      </c>
      <c r="BL178" s="25" t="s">
        <v>217</v>
      </c>
      <c r="BM178" s="25" t="s">
        <v>2252</v>
      </c>
    </row>
    <row r="179" s="1" customFormat="1">
      <c r="B179" s="47"/>
      <c r="C179" s="75"/>
      <c r="D179" s="248" t="s">
        <v>219</v>
      </c>
      <c r="E179" s="75"/>
      <c r="F179" s="249" t="s">
        <v>917</v>
      </c>
      <c r="G179" s="75"/>
      <c r="H179" s="75"/>
      <c r="I179" s="204"/>
      <c r="J179" s="75"/>
      <c r="K179" s="75"/>
      <c r="L179" s="73"/>
      <c r="M179" s="250"/>
      <c r="N179" s="48"/>
      <c r="O179" s="48"/>
      <c r="P179" s="48"/>
      <c r="Q179" s="48"/>
      <c r="R179" s="48"/>
      <c r="S179" s="48"/>
      <c r="T179" s="96"/>
      <c r="AT179" s="25" t="s">
        <v>219</v>
      </c>
      <c r="AU179" s="25" t="s">
        <v>81</v>
      </c>
    </row>
    <row r="180" s="12" customFormat="1">
      <c r="B180" s="251"/>
      <c r="C180" s="252"/>
      <c r="D180" s="248" t="s">
        <v>221</v>
      </c>
      <c r="E180" s="253" t="s">
        <v>21</v>
      </c>
      <c r="F180" s="254" t="s">
        <v>2241</v>
      </c>
      <c r="G180" s="252"/>
      <c r="H180" s="253" t="s">
        <v>21</v>
      </c>
      <c r="I180" s="255"/>
      <c r="J180" s="252"/>
      <c r="K180" s="252"/>
      <c r="L180" s="256"/>
      <c r="M180" s="257"/>
      <c r="N180" s="258"/>
      <c r="O180" s="258"/>
      <c r="P180" s="258"/>
      <c r="Q180" s="258"/>
      <c r="R180" s="258"/>
      <c r="S180" s="258"/>
      <c r="T180" s="259"/>
      <c r="AT180" s="260" t="s">
        <v>221</v>
      </c>
      <c r="AU180" s="260" t="s">
        <v>81</v>
      </c>
      <c r="AV180" s="12" t="s">
        <v>79</v>
      </c>
      <c r="AW180" s="12" t="s">
        <v>35</v>
      </c>
      <c r="AX180" s="12" t="s">
        <v>72</v>
      </c>
      <c r="AY180" s="260" t="s">
        <v>210</v>
      </c>
    </row>
    <row r="181" s="13" customFormat="1">
      <c r="B181" s="261"/>
      <c r="C181" s="262"/>
      <c r="D181" s="248" t="s">
        <v>221</v>
      </c>
      <c r="E181" s="263" t="s">
        <v>21</v>
      </c>
      <c r="F181" s="264" t="s">
        <v>2253</v>
      </c>
      <c r="G181" s="262"/>
      <c r="H181" s="265">
        <v>1.371</v>
      </c>
      <c r="I181" s="266"/>
      <c r="J181" s="262"/>
      <c r="K181" s="262"/>
      <c r="L181" s="267"/>
      <c r="M181" s="268"/>
      <c r="N181" s="269"/>
      <c r="O181" s="269"/>
      <c r="P181" s="269"/>
      <c r="Q181" s="269"/>
      <c r="R181" s="269"/>
      <c r="S181" s="269"/>
      <c r="T181" s="270"/>
      <c r="AT181" s="271" t="s">
        <v>221</v>
      </c>
      <c r="AU181" s="271" t="s">
        <v>81</v>
      </c>
      <c r="AV181" s="13" t="s">
        <v>81</v>
      </c>
      <c r="AW181" s="13" t="s">
        <v>35</v>
      </c>
      <c r="AX181" s="13" t="s">
        <v>79</v>
      </c>
      <c r="AY181" s="271" t="s">
        <v>210</v>
      </c>
    </row>
    <row r="182" s="1" customFormat="1" ht="14.4" customHeight="1">
      <c r="B182" s="47"/>
      <c r="C182" s="236" t="s">
        <v>152</v>
      </c>
      <c r="D182" s="236" t="s">
        <v>212</v>
      </c>
      <c r="E182" s="237" t="s">
        <v>2254</v>
      </c>
      <c r="F182" s="238" t="s">
        <v>2255</v>
      </c>
      <c r="G182" s="239" t="s">
        <v>391</v>
      </c>
      <c r="H182" s="240">
        <v>6</v>
      </c>
      <c r="I182" s="241"/>
      <c r="J182" s="242">
        <f>ROUND(I182*H182,2)</f>
        <v>0</v>
      </c>
      <c r="K182" s="238" t="s">
        <v>21</v>
      </c>
      <c r="L182" s="73"/>
      <c r="M182" s="243" t="s">
        <v>21</v>
      </c>
      <c r="N182" s="244" t="s">
        <v>43</v>
      </c>
      <c r="O182" s="48"/>
      <c r="P182" s="245">
        <f>O182*H182</f>
        <v>0</v>
      </c>
      <c r="Q182" s="245">
        <v>0</v>
      </c>
      <c r="R182" s="245">
        <f>Q182*H182</f>
        <v>0</v>
      </c>
      <c r="S182" s="245">
        <v>0</v>
      </c>
      <c r="T182" s="246">
        <f>S182*H182</f>
        <v>0</v>
      </c>
      <c r="AR182" s="25" t="s">
        <v>217</v>
      </c>
      <c r="AT182" s="25" t="s">
        <v>212</v>
      </c>
      <c r="AU182" s="25" t="s">
        <v>81</v>
      </c>
      <c r="AY182" s="25" t="s">
        <v>210</v>
      </c>
      <c r="BE182" s="247">
        <f>IF(N182="základní",J182,0)</f>
        <v>0</v>
      </c>
      <c r="BF182" s="247">
        <f>IF(N182="snížená",J182,0)</f>
        <v>0</v>
      </c>
      <c r="BG182" s="247">
        <f>IF(N182="zákl. přenesená",J182,0)</f>
        <v>0</v>
      </c>
      <c r="BH182" s="247">
        <f>IF(N182="sníž. přenesená",J182,0)</f>
        <v>0</v>
      </c>
      <c r="BI182" s="247">
        <f>IF(N182="nulová",J182,0)</f>
        <v>0</v>
      </c>
      <c r="BJ182" s="25" t="s">
        <v>79</v>
      </c>
      <c r="BK182" s="247">
        <f>ROUND(I182*H182,2)</f>
        <v>0</v>
      </c>
      <c r="BL182" s="25" t="s">
        <v>217</v>
      </c>
      <c r="BM182" s="25" t="s">
        <v>2256</v>
      </c>
    </row>
    <row r="183" s="1" customFormat="1" ht="14.4" customHeight="1">
      <c r="B183" s="47"/>
      <c r="C183" s="236" t="s">
        <v>322</v>
      </c>
      <c r="D183" s="236" t="s">
        <v>212</v>
      </c>
      <c r="E183" s="237" t="s">
        <v>2257</v>
      </c>
      <c r="F183" s="238" t="s">
        <v>2258</v>
      </c>
      <c r="G183" s="239" t="s">
        <v>391</v>
      </c>
      <c r="H183" s="240">
        <v>6</v>
      </c>
      <c r="I183" s="241"/>
      <c r="J183" s="242">
        <f>ROUND(I183*H183,2)</f>
        <v>0</v>
      </c>
      <c r="K183" s="238" t="s">
        <v>21</v>
      </c>
      <c r="L183" s="73"/>
      <c r="M183" s="243" t="s">
        <v>21</v>
      </c>
      <c r="N183" s="244" t="s">
        <v>43</v>
      </c>
      <c r="O183" s="48"/>
      <c r="P183" s="245">
        <f>O183*H183</f>
        <v>0</v>
      </c>
      <c r="Q183" s="245">
        <v>0</v>
      </c>
      <c r="R183" s="245">
        <f>Q183*H183</f>
        <v>0</v>
      </c>
      <c r="S183" s="245">
        <v>0</v>
      </c>
      <c r="T183" s="246">
        <f>S183*H183</f>
        <v>0</v>
      </c>
      <c r="AR183" s="25" t="s">
        <v>217</v>
      </c>
      <c r="AT183" s="25" t="s">
        <v>212</v>
      </c>
      <c r="AU183" s="25" t="s">
        <v>81</v>
      </c>
      <c r="AY183" s="25" t="s">
        <v>210</v>
      </c>
      <c r="BE183" s="247">
        <f>IF(N183="základní",J183,0)</f>
        <v>0</v>
      </c>
      <c r="BF183" s="247">
        <f>IF(N183="snížená",J183,0)</f>
        <v>0</v>
      </c>
      <c r="BG183" s="247">
        <f>IF(N183="zákl. přenesená",J183,0)</f>
        <v>0</v>
      </c>
      <c r="BH183" s="247">
        <f>IF(N183="sníž. přenesená",J183,0)</f>
        <v>0</v>
      </c>
      <c r="BI183" s="247">
        <f>IF(N183="nulová",J183,0)</f>
        <v>0</v>
      </c>
      <c r="BJ183" s="25" t="s">
        <v>79</v>
      </c>
      <c r="BK183" s="247">
        <f>ROUND(I183*H183,2)</f>
        <v>0</v>
      </c>
      <c r="BL183" s="25" t="s">
        <v>217</v>
      </c>
      <c r="BM183" s="25" t="s">
        <v>2259</v>
      </c>
    </row>
    <row r="184" s="11" customFormat="1" ht="29.88" customHeight="1">
      <c r="B184" s="220"/>
      <c r="C184" s="221"/>
      <c r="D184" s="222" t="s">
        <v>71</v>
      </c>
      <c r="E184" s="234" t="s">
        <v>233</v>
      </c>
      <c r="F184" s="234" t="s">
        <v>343</v>
      </c>
      <c r="G184" s="221"/>
      <c r="H184" s="221"/>
      <c r="I184" s="224"/>
      <c r="J184" s="235">
        <f>BK184</f>
        <v>0</v>
      </c>
      <c r="K184" s="221"/>
      <c r="L184" s="226"/>
      <c r="M184" s="227"/>
      <c r="N184" s="228"/>
      <c r="O184" s="228"/>
      <c r="P184" s="229">
        <f>SUM(P185:P217)</f>
        <v>0</v>
      </c>
      <c r="Q184" s="228"/>
      <c r="R184" s="229">
        <f>SUM(R185:R217)</f>
        <v>41.251970316963998</v>
      </c>
      <c r="S184" s="228"/>
      <c r="T184" s="230">
        <f>SUM(T185:T217)</f>
        <v>0</v>
      </c>
      <c r="AR184" s="231" t="s">
        <v>79</v>
      </c>
      <c r="AT184" s="232" t="s">
        <v>71</v>
      </c>
      <c r="AU184" s="232" t="s">
        <v>79</v>
      </c>
      <c r="AY184" s="231" t="s">
        <v>210</v>
      </c>
      <c r="BK184" s="233">
        <f>SUM(BK185:BK217)</f>
        <v>0</v>
      </c>
    </row>
    <row r="185" s="1" customFormat="1" ht="45.6" customHeight="1">
      <c r="B185" s="47"/>
      <c r="C185" s="236" t="s">
        <v>327</v>
      </c>
      <c r="D185" s="236" t="s">
        <v>212</v>
      </c>
      <c r="E185" s="237" t="s">
        <v>2260</v>
      </c>
      <c r="F185" s="238" t="s">
        <v>2261</v>
      </c>
      <c r="G185" s="239" t="s">
        <v>258</v>
      </c>
      <c r="H185" s="240">
        <v>15.196999999999999</v>
      </c>
      <c r="I185" s="241"/>
      <c r="J185" s="242">
        <f>ROUND(I185*H185,2)</f>
        <v>0</v>
      </c>
      <c r="K185" s="238" t="s">
        <v>216</v>
      </c>
      <c r="L185" s="73"/>
      <c r="M185" s="243" t="s">
        <v>21</v>
      </c>
      <c r="N185" s="244" t="s">
        <v>43</v>
      </c>
      <c r="O185" s="48"/>
      <c r="P185" s="245">
        <f>O185*H185</f>
        <v>0</v>
      </c>
      <c r="Q185" s="245">
        <v>2.5143020520000001</v>
      </c>
      <c r="R185" s="245">
        <f>Q185*H185</f>
        <v>38.209848284243996</v>
      </c>
      <c r="S185" s="245">
        <v>0</v>
      </c>
      <c r="T185" s="246">
        <f>S185*H185</f>
        <v>0</v>
      </c>
      <c r="AR185" s="25" t="s">
        <v>217</v>
      </c>
      <c r="AT185" s="25" t="s">
        <v>212</v>
      </c>
      <c r="AU185" s="25" t="s">
        <v>81</v>
      </c>
      <c r="AY185" s="25" t="s">
        <v>210</v>
      </c>
      <c r="BE185" s="247">
        <f>IF(N185="základní",J185,0)</f>
        <v>0</v>
      </c>
      <c r="BF185" s="247">
        <f>IF(N185="snížená",J185,0)</f>
        <v>0</v>
      </c>
      <c r="BG185" s="247">
        <f>IF(N185="zákl. přenesená",J185,0)</f>
        <v>0</v>
      </c>
      <c r="BH185" s="247">
        <f>IF(N185="sníž. přenesená",J185,0)</f>
        <v>0</v>
      </c>
      <c r="BI185" s="247">
        <f>IF(N185="nulová",J185,0)</f>
        <v>0</v>
      </c>
      <c r="BJ185" s="25" t="s">
        <v>79</v>
      </c>
      <c r="BK185" s="247">
        <f>ROUND(I185*H185,2)</f>
        <v>0</v>
      </c>
      <c r="BL185" s="25" t="s">
        <v>217</v>
      </c>
      <c r="BM185" s="25" t="s">
        <v>2262</v>
      </c>
    </row>
    <row r="186" s="12" customFormat="1">
      <c r="B186" s="251"/>
      <c r="C186" s="252"/>
      <c r="D186" s="248" t="s">
        <v>221</v>
      </c>
      <c r="E186" s="253" t="s">
        <v>21</v>
      </c>
      <c r="F186" s="254" t="s">
        <v>2263</v>
      </c>
      <c r="G186" s="252"/>
      <c r="H186" s="253" t="s">
        <v>21</v>
      </c>
      <c r="I186" s="255"/>
      <c r="J186" s="252"/>
      <c r="K186" s="252"/>
      <c r="L186" s="256"/>
      <c r="M186" s="257"/>
      <c r="N186" s="258"/>
      <c r="O186" s="258"/>
      <c r="P186" s="258"/>
      <c r="Q186" s="258"/>
      <c r="R186" s="258"/>
      <c r="S186" s="258"/>
      <c r="T186" s="259"/>
      <c r="AT186" s="260" t="s">
        <v>221</v>
      </c>
      <c r="AU186" s="260" t="s">
        <v>81</v>
      </c>
      <c r="AV186" s="12" t="s">
        <v>79</v>
      </c>
      <c r="AW186" s="12" t="s">
        <v>35</v>
      </c>
      <c r="AX186" s="12" t="s">
        <v>72</v>
      </c>
      <c r="AY186" s="260" t="s">
        <v>210</v>
      </c>
    </row>
    <row r="187" s="13" customFormat="1">
      <c r="B187" s="261"/>
      <c r="C187" s="262"/>
      <c r="D187" s="248" t="s">
        <v>221</v>
      </c>
      <c r="E187" s="263" t="s">
        <v>21</v>
      </c>
      <c r="F187" s="264" t="s">
        <v>2264</v>
      </c>
      <c r="G187" s="262"/>
      <c r="H187" s="265">
        <v>3.5209999999999999</v>
      </c>
      <c r="I187" s="266"/>
      <c r="J187" s="262"/>
      <c r="K187" s="262"/>
      <c r="L187" s="267"/>
      <c r="M187" s="268"/>
      <c r="N187" s="269"/>
      <c r="O187" s="269"/>
      <c r="P187" s="269"/>
      <c r="Q187" s="269"/>
      <c r="R187" s="269"/>
      <c r="S187" s="269"/>
      <c r="T187" s="270"/>
      <c r="AT187" s="271" t="s">
        <v>221</v>
      </c>
      <c r="AU187" s="271" t="s">
        <v>81</v>
      </c>
      <c r="AV187" s="13" t="s">
        <v>81</v>
      </c>
      <c r="AW187" s="13" t="s">
        <v>35</v>
      </c>
      <c r="AX187" s="13" t="s">
        <v>72</v>
      </c>
      <c r="AY187" s="271" t="s">
        <v>210</v>
      </c>
    </row>
    <row r="188" s="13" customFormat="1">
      <c r="B188" s="261"/>
      <c r="C188" s="262"/>
      <c r="D188" s="248" t="s">
        <v>221</v>
      </c>
      <c r="E188" s="263" t="s">
        <v>21</v>
      </c>
      <c r="F188" s="264" t="s">
        <v>2265</v>
      </c>
      <c r="G188" s="262"/>
      <c r="H188" s="265">
        <v>-0.027</v>
      </c>
      <c r="I188" s="266"/>
      <c r="J188" s="262"/>
      <c r="K188" s="262"/>
      <c r="L188" s="267"/>
      <c r="M188" s="268"/>
      <c r="N188" s="269"/>
      <c r="O188" s="269"/>
      <c r="P188" s="269"/>
      <c r="Q188" s="269"/>
      <c r="R188" s="269"/>
      <c r="S188" s="269"/>
      <c r="T188" s="270"/>
      <c r="AT188" s="271" t="s">
        <v>221</v>
      </c>
      <c r="AU188" s="271" t="s">
        <v>81</v>
      </c>
      <c r="AV188" s="13" t="s">
        <v>81</v>
      </c>
      <c r="AW188" s="13" t="s">
        <v>35</v>
      </c>
      <c r="AX188" s="13" t="s">
        <v>72</v>
      </c>
      <c r="AY188" s="271" t="s">
        <v>210</v>
      </c>
    </row>
    <row r="189" s="13" customFormat="1">
      <c r="B189" s="261"/>
      <c r="C189" s="262"/>
      <c r="D189" s="248" t="s">
        <v>221</v>
      </c>
      <c r="E189" s="263" t="s">
        <v>21</v>
      </c>
      <c r="F189" s="264" t="s">
        <v>2266</v>
      </c>
      <c r="G189" s="262"/>
      <c r="H189" s="265">
        <v>0.16200000000000001</v>
      </c>
      <c r="I189" s="266"/>
      <c r="J189" s="262"/>
      <c r="K189" s="262"/>
      <c r="L189" s="267"/>
      <c r="M189" s="268"/>
      <c r="N189" s="269"/>
      <c r="O189" s="269"/>
      <c r="P189" s="269"/>
      <c r="Q189" s="269"/>
      <c r="R189" s="269"/>
      <c r="S189" s="269"/>
      <c r="T189" s="270"/>
      <c r="AT189" s="271" t="s">
        <v>221</v>
      </c>
      <c r="AU189" s="271" t="s">
        <v>81</v>
      </c>
      <c r="AV189" s="13" t="s">
        <v>81</v>
      </c>
      <c r="AW189" s="13" t="s">
        <v>35</v>
      </c>
      <c r="AX189" s="13" t="s">
        <v>72</v>
      </c>
      <c r="AY189" s="271" t="s">
        <v>210</v>
      </c>
    </row>
    <row r="190" s="13" customFormat="1">
      <c r="B190" s="261"/>
      <c r="C190" s="262"/>
      <c r="D190" s="248" t="s">
        <v>221</v>
      </c>
      <c r="E190" s="263" t="s">
        <v>21</v>
      </c>
      <c r="F190" s="264" t="s">
        <v>2267</v>
      </c>
      <c r="G190" s="262"/>
      <c r="H190" s="265">
        <v>8.7870000000000008</v>
      </c>
      <c r="I190" s="266"/>
      <c r="J190" s="262"/>
      <c r="K190" s="262"/>
      <c r="L190" s="267"/>
      <c r="M190" s="268"/>
      <c r="N190" s="269"/>
      <c r="O190" s="269"/>
      <c r="P190" s="269"/>
      <c r="Q190" s="269"/>
      <c r="R190" s="269"/>
      <c r="S190" s="269"/>
      <c r="T190" s="270"/>
      <c r="AT190" s="271" t="s">
        <v>221</v>
      </c>
      <c r="AU190" s="271" t="s">
        <v>81</v>
      </c>
      <c r="AV190" s="13" t="s">
        <v>81</v>
      </c>
      <c r="AW190" s="13" t="s">
        <v>35</v>
      </c>
      <c r="AX190" s="13" t="s">
        <v>72</v>
      </c>
      <c r="AY190" s="271" t="s">
        <v>210</v>
      </c>
    </row>
    <row r="191" s="13" customFormat="1">
      <c r="B191" s="261"/>
      <c r="C191" s="262"/>
      <c r="D191" s="248" t="s">
        <v>221</v>
      </c>
      <c r="E191" s="263" t="s">
        <v>21</v>
      </c>
      <c r="F191" s="264" t="s">
        <v>2268</v>
      </c>
      <c r="G191" s="262"/>
      <c r="H191" s="265">
        <v>0.46999999999999997</v>
      </c>
      <c r="I191" s="266"/>
      <c r="J191" s="262"/>
      <c r="K191" s="262"/>
      <c r="L191" s="267"/>
      <c r="M191" s="268"/>
      <c r="N191" s="269"/>
      <c r="O191" s="269"/>
      <c r="P191" s="269"/>
      <c r="Q191" s="269"/>
      <c r="R191" s="269"/>
      <c r="S191" s="269"/>
      <c r="T191" s="270"/>
      <c r="AT191" s="271" t="s">
        <v>221</v>
      </c>
      <c r="AU191" s="271" t="s">
        <v>81</v>
      </c>
      <c r="AV191" s="13" t="s">
        <v>81</v>
      </c>
      <c r="AW191" s="13" t="s">
        <v>35</v>
      </c>
      <c r="AX191" s="13" t="s">
        <v>72</v>
      </c>
      <c r="AY191" s="271" t="s">
        <v>210</v>
      </c>
    </row>
    <row r="192" s="13" customFormat="1">
      <c r="B192" s="261"/>
      <c r="C192" s="262"/>
      <c r="D192" s="248" t="s">
        <v>221</v>
      </c>
      <c r="E192" s="263" t="s">
        <v>21</v>
      </c>
      <c r="F192" s="264" t="s">
        <v>2269</v>
      </c>
      <c r="G192" s="262"/>
      <c r="H192" s="265">
        <v>2.4279999999999999</v>
      </c>
      <c r="I192" s="266"/>
      <c r="J192" s="262"/>
      <c r="K192" s="262"/>
      <c r="L192" s="267"/>
      <c r="M192" s="268"/>
      <c r="N192" s="269"/>
      <c r="O192" s="269"/>
      <c r="P192" s="269"/>
      <c r="Q192" s="269"/>
      <c r="R192" s="269"/>
      <c r="S192" s="269"/>
      <c r="T192" s="270"/>
      <c r="AT192" s="271" t="s">
        <v>221</v>
      </c>
      <c r="AU192" s="271" t="s">
        <v>81</v>
      </c>
      <c r="AV192" s="13" t="s">
        <v>81</v>
      </c>
      <c r="AW192" s="13" t="s">
        <v>35</v>
      </c>
      <c r="AX192" s="13" t="s">
        <v>72</v>
      </c>
      <c r="AY192" s="271" t="s">
        <v>210</v>
      </c>
    </row>
    <row r="193" s="13" customFormat="1">
      <c r="B193" s="261"/>
      <c r="C193" s="262"/>
      <c r="D193" s="248" t="s">
        <v>221</v>
      </c>
      <c r="E193" s="263" t="s">
        <v>21</v>
      </c>
      <c r="F193" s="264" t="s">
        <v>2270</v>
      </c>
      <c r="G193" s="262"/>
      <c r="H193" s="265">
        <v>-0.14399999999999999</v>
      </c>
      <c r="I193" s="266"/>
      <c r="J193" s="262"/>
      <c r="K193" s="262"/>
      <c r="L193" s="267"/>
      <c r="M193" s="268"/>
      <c r="N193" s="269"/>
      <c r="O193" s="269"/>
      <c r="P193" s="269"/>
      <c r="Q193" s="269"/>
      <c r="R193" s="269"/>
      <c r="S193" s="269"/>
      <c r="T193" s="270"/>
      <c r="AT193" s="271" t="s">
        <v>221</v>
      </c>
      <c r="AU193" s="271" t="s">
        <v>81</v>
      </c>
      <c r="AV193" s="13" t="s">
        <v>81</v>
      </c>
      <c r="AW193" s="13" t="s">
        <v>35</v>
      </c>
      <c r="AX193" s="13" t="s">
        <v>72</v>
      </c>
      <c r="AY193" s="271" t="s">
        <v>210</v>
      </c>
    </row>
    <row r="194" s="14" customFormat="1">
      <c r="B194" s="272"/>
      <c r="C194" s="273"/>
      <c r="D194" s="248" t="s">
        <v>221</v>
      </c>
      <c r="E194" s="274" t="s">
        <v>21</v>
      </c>
      <c r="F194" s="275" t="s">
        <v>227</v>
      </c>
      <c r="G194" s="273"/>
      <c r="H194" s="276">
        <v>15.196999999999999</v>
      </c>
      <c r="I194" s="277"/>
      <c r="J194" s="273"/>
      <c r="K194" s="273"/>
      <c r="L194" s="278"/>
      <c r="M194" s="279"/>
      <c r="N194" s="280"/>
      <c r="O194" s="280"/>
      <c r="P194" s="280"/>
      <c r="Q194" s="280"/>
      <c r="R194" s="280"/>
      <c r="S194" s="280"/>
      <c r="T194" s="281"/>
      <c r="AT194" s="282" t="s">
        <v>221</v>
      </c>
      <c r="AU194" s="282" t="s">
        <v>81</v>
      </c>
      <c r="AV194" s="14" t="s">
        <v>217</v>
      </c>
      <c r="AW194" s="14" t="s">
        <v>35</v>
      </c>
      <c r="AX194" s="14" t="s">
        <v>79</v>
      </c>
      <c r="AY194" s="282" t="s">
        <v>210</v>
      </c>
    </row>
    <row r="195" s="1" customFormat="1" ht="34.2" customHeight="1">
      <c r="B195" s="47"/>
      <c r="C195" s="236" t="s">
        <v>9</v>
      </c>
      <c r="D195" s="236" t="s">
        <v>212</v>
      </c>
      <c r="E195" s="237" t="s">
        <v>2271</v>
      </c>
      <c r="F195" s="238" t="s">
        <v>2272</v>
      </c>
      <c r="G195" s="239" t="s">
        <v>215</v>
      </c>
      <c r="H195" s="240">
        <v>86.111999999999995</v>
      </c>
      <c r="I195" s="241"/>
      <c r="J195" s="242">
        <f>ROUND(I195*H195,2)</f>
        <v>0</v>
      </c>
      <c r="K195" s="238" t="s">
        <v>216</v>
      </c>
      <c r="L195" s="73"/>
      <c r="M195" s="243" t="s">
        <v>21</v>
      </c>
      <c r="N195" s="244" t="s">
        <v>43</v>
      </c>
      <c r="O195" s="48"/>
      <c r="P195" s="245">
        <f>O195*H195</f>
        <v>0</v>
      </c>
      <c r="Q195" s="245">
        <v>0.0043227300000000003</v>
      </c>
      <c r="R195" s="245">
        <f>Q195*H195</f>
        <v>0.37223892576000001</v>
      </c>
      <c r="S195" s="245">
        <v>0</v>
      </c>
      <c r="T195" s="246">
        <f>S195*H195</f>
        <v>0</v>
      </c>
      <c r="AR195" s="25" t="s">
        <v>217</v>
      </c>
      <c r="AT195" s="25" t="s">
        <v>212</v>
      </c>
      <c r="AU195" s="25" t="s">
        <v>81</v>
      </c>
      <c r="AY195" s="25" t="s">
        <v>210</v>
      </c>
      <c r="BE195" s="247">
        <f>IF(N195="základní",J195,0)</f>
        <v>0</v>
      </c>
      <c r="BF195" s="247">
        <f>IF(N195="snížená",J195,0)</f>
        <v>0</v>
      </c>
      <c r="BG195" s="247">
        <f>IF(N195="zákl. přenesená",J195,0)</f>
        <v>0</v>
      </c>
      <c r="BH195" s="247">
        <f>IF(N195="sníž. přenesená",J195,0)</f>
        <v>0</v>
      </c>
      <c r="BI195" s="247">
        <f>IF(N195="nulová",J195,0)</f>
        <v>0</v>
      </c>
      <c r="BJ195" s="25" t="s">
        <v>79</v>
      </c>
      <c r="BK195" s="247">
        <f>ROUND(I195*H195,2)</f>
        <v>0</v>
      </c>
      <c r="BL195" s="25" t="s">
        <v>217</v>
      </c>
      <c r="BM195" s="25" t="s">
        <v>2273</v>
      </c>
    </row>
    <row r="196" s="1" customFormat="1">
      <c r="B196" s="47"/>
      <c r="C196" s="75"/>
      <c r="D196" s="248" t="s">
        <v>219</v>
      </c>
      <c r="E196" s="75"/>
      <c r="F196" s="249" t="s">
        <v>2274</v>
      </c>
      <c r="G196" s="75"/>
      <c r="H196" s="75"/>
      <c r="I196" s="204"/>
      <c r="J196" s="75"/>
      <c r="K196" s="75"/>
      <c r="L196" s="73"/>
      <c r="M196" s="250"/>
      <c r="N196" s="48"/>
      <c r="O196" s="48"/>
      <c r="P196" s="48"/>
      <c r="Q196" s="48"/>
      <c r="R196" s="48"/>
      <c r="S196" s="48"/>
      <c r="T196" s="96"/>
      <c r="AT196" s="25" t="s">
        <v>219</v>
      </c>
      <c r="AU196" s="25" t="s">
        <v>81</v>
      </c>
    </row>
    <row r="197" s="12" customFormat="1">
      <c r="B197" s="251"/>
      <c r="C197" s="252"/>
      <c r="D197" s="248" t="s">
        <v>221</v>
      </c>
      <c r="E197" s="253" t="s">
        <v>21</v>
      </c>
      <c r="F197" s="254" t="s">
        <v>2263</v>
      </c>
      <c r="G197" s="252"/>
      <c r="H197" s="253" t="s">
        <v>21</v>
      </c>
      <c r="I197" s="255"/>
      <c r="J197" s="252"/>
      <c r="K197" s="252"/>
      <c r="L197" s="256"/>
      <c r="M197" s="257"/>
      <c r="N197" s="258"/>
      <c r="O197" s="258"/>
      <c r="P197" s="258"/>
      <c r="Q197" s="258"/>
      <c r="R197" s="258"/>
      <c r="S197" s="258"/>
      <c r="T197" s="259"/>
      <c r="AT197" s="260" t="s">
        <v>221</v>
      </c>
      <c r="AU197" s="260" t="s">
        <v>81</v>
      </c>
      <c r="AV197" s="12" t="s">
        <v>79</v>
      </c>
      <c r="AW197" s="12" t="s">
        <v>35</v>
      </c>
      <c r="AX197" s="12" t="s">
        <v>72</v>
      </c>
      <c r="AY197" s="260" t="s">
        <v>210</v>
      </c>
    </row>
    <row r="198" s="13" customFormat="1">
      <c r="B198" s="261"/>
      <c r="C198" s="262"/>
      <c r="D198" s="248" t="s">
        <v>221</v>
      </c>
      <c r="E198" s="263" t="s">
        <v>21</v>
      </c>
      <c r="F198" s="264" t="s">
        <v>2275</v>
      </c>
      <c r="G198" s="262"/>
      <c r="H198" s="265">
        <v>0.35999999999999999</v>
      </c>
      <c r="I198" s="266"/>
      <c r="J198" s="262"/>
      <c r="K198" s="262"/>
      <c r="L198" s="267"/>
      <c r="M198" s="268"/>
      <c r="N198" s="269"/>
      <c r="O198" s="269"/>
      <c r="P198" s="269"/>
      <c r="Q198" s="269"/>
      <c r="R198" s="269"/>
      <c r="S198" s="269"/>
      <c r="T198" s="270"/>
      <c r="AT198" s="271" t="s">
        <v>221</v>
      </c>
      <c r="AU198" s="271" t="s">
        <v>81</v>
      </c>
      <c r="AV198" s="13" t="s">
        <v>81</v>
      </c>
      <c r="AW198" s="13" t="s">
        <v>35</v>
      </c>
      <c r="AX198" s="13" t="s">
        <v>72</v>
      </c>
      <c r="AY198" s="271" t="s">
        <v>210</v>
      </c>
    </row>
    <row r="199" s="13" customFormat="1">
      <c r="B199" s="261"/>
      <c r="C199" s="262"/>
      <c r="D199" s="248" t="s">
        <v>221</v>
      </c>
      <c r="E199" s="263" t="s">
        <v>21</v>
      </c>
      <c r="F199" s="264" t="s">
        <v>2276</v>
      </c>
      <c r="G199" s="262"/>
      <c r="H199" s="265">
        <v>8.1509999999999998</v>
      </c>
      <c r="I199" s="266"/>
      <c r="J199" s="262"/>
      <c r="K199" s="262"/>
      <c r="L199" s="267"/>
      <c r="M199" s="268"/>
      <c r="N199" s="269"/>
      <c r="O199" s="269"/>
      <c r="P199" s="269"/>
      <c r="Q199" s="269"/>
      <c r="R199" s="269"/>
      <c r="S199" s="269"/>
      <c r="T199" s="270"/>
      <c r="AT199" s="271" t="s">
        <v>221</v>
      </c>
      <c r="AU199" s="271" t="s">
        <v>81</v>
      </c>
      <c r="AV199" s="13" t="s">
        <v>81</v>
      </c>
      <c r="AW199" s="13" t="s">
        <v>35</v>
      </c>
      <c r="AX199" s="13" t="s">
        <v>72</v>
      </c>
      <c r="AY199" s="271" t="s">
        <v>210</v>
      </c>
    </row>
    <row r="200" s="13" customFormat="1">
      <c r="B200" s="261"/>
      <c r="C200" s="262"/>
      <c r="D200" s="248" t="s">
        <v>221</v>
      </c>
      <c r="E200" s="263" t="s">
        <v>21</v>
      </c>
      <c r="F200" s="264" t="s">
        <v>2277</v>
      </c>
      <c r="G200" s="262"/>
      <c r="H200" s="265">
        <v>-0.71999999999999997</v>
      </c>
      <c r="I200" s="266"/>
      <c r="J200" s="262"/>
      <c r="K200" s="262"/>
      <c r="L200" s="267"/>
      <c r="M200" s="268"/>
      <c r="N200" s="269"/>
      <c r="O200" s="269"/>
      <c r="P200" s="269"/>
      <c r="Q200" s="269"/>
      <c r="R200" s="269"/>
      <c r="S200" s="269"/>
      <c r="T200" s="270"/>
      <c r="AT200" s="271" t="s">
        <v>221</v>
      </c>
      <c r="AU200" s="271" t="s">
        <v>81</v>
      </c>
      <c r="AV200" s="13" t="s">
        <v>81</v>
      </c>
      <c r="AW200" s="13" t="s">
        <v>35</v>
      </c>
      <c r="AX200" s="13" t="s">
        <v>72</v>
      </c>
      <c r="AY200" s="271" t="s">
        <v>210</v>
      </c>
    </row>
    <row r="201" s="13" customFormat="1">
      <c r="B201" s="261"/>
      <c r="C201" s="262"/>
      <c r="D201" s="248" t="s">
        <v>221</v>
      </c>
      <c r="E201" s="263" t="s">
        <v>21</v>
      </c>
      <c r="F201" s="264" t="s">
        <v>2278</v>
      </c>
      <c r="G201" s="262"/>
      <c r="H201" s="265">
        <v>2.891</v>
      </c>
      <c r="I201" s="266"/>
      <c r="J201" s="262"/>
      <c r="K201" s="262"/>
      <c r="L201" s="267"/>
      <c r="M201" s="268"/>
      <c r="N201" s="269"/>
      <c r="O201" s="269"/>
      <c r="P201" s="269"/>
      <c r="Q201" s="269"/>
      <c r="R201" s="269"/>
      <c r="S201" s="269"/>
      <c r="T201" s="270"/>
      <c r="AT201" s="271" t="s">
        <v>221</v>
      </c>
      <c r="AU201" s="271" t="s">
        <v>81</v>
      </c>
      <c r="AV201" s="13" t="s">
        <v>81</v>
      </c>
      <c r="AW201" s="13" t="s">
        <v>35</v>
      </c>
      <c r="AX201" s="13" t="s">
        <v>72</v>
      </c>
      <c r="AY201" s="271" t="s">
        <v>210</v>
      </c>
    </row>
    <row r="202" s="13" customFormat="1">
      <c r="B202" s="261"/>
      <c r="C202" s="262"/>
      <c r="D202" s="248" t="s">
        <v>221</v>
      </c>
      <c r="E202" s="263" t="s">
        <v>21</v>
      </c>
      <c r="F202" s="264" t="s">
        <v>2279</v>
      </c>
      <c r="G202" s="262"/>
      <c r="H202" s="265">
        <v>2.5819999999999999</v>
      </c>
      <c r="I202" s="266"/>
      <c r="J202" s="262"/>
      <c r="K202" s="262"/>
      <c r="L202" s="267"/>
      <c r="M202" s="268"/>
      <c r="N202" s="269"/>
      <c r="O202" s="269"/>
      <c r="P202" s="269"/>
      <c r="Q202" s="269"/>
      <c r="R202" s="269"/>
      <c r="S202" s="269"/>
      <c r="T202" s="270"/>
      <c r="AT202" s="271" t="s">
        <v>221</v>
      </c>
      <c r="AU202" s="271" t="s">
        <v>81</v>
      </c>
      <c r="AV202" s="13" t="s">
        <v>81</v>
      </c>
      <c r="AW202" s="13" t="s">
        <v>35</v>
      </c>
      <c r="AX202" s="13" t="s">
        <v>72</v>
      </c>
      <c r="AY202" s="271" t="s">
        <v>210</v>
      </c>
    </row>
    <row r="203" s="13" customFormat="1">
      <c r="B203" s="261"/>
      <c r="C203" s="262"/>
      <c r="D203" s="248" t="s">
        <v>221</v>
      </c>
      <c r="E203" s="263" t="s">
        <v>21</v>
      </c>
      <c r="F203" s="264" t="s">
        <v>2280</v>
      </c>
      <c r="G203" s="262"/>
      <c r="H203" s="265">
        <v>72.847999999999999</v>
      </c>
      <c r="I203" s="266"/>
      <c r="J203" s="262"/>
      <c r="K203" s="262"/>
      <c r="L203" s="267"/>
      <c r="M203" s="268"/>
      <c r="N203" s="269"/>
      <c r="O203" s="269"/>
      <c r="P203" s="269"/>
      <c r="Q203" s="269"/>
      <c r="R203" s="269"/>
      <c r="S203" s="269"/>
      <c r="T203" s="270"/>
      <c r="AT203" s="271" t="s">
        <v>221</v>
      </c>
      <c r="AU203" s="271" t="s">
        <v>81</v>
      </c>
      <c r="AV203" s="13" t="s">
        <v>81</v>
      </c>
      <c r="AW203" s="13" t="s">
        <v>35</v>
      </c>
      <c r="AX203" s="13" t="s">
        <v>72</v>
      </c>
      <c r="AY203" s="271" t="s">
        <v>210</v>
      </c>
    </row>
    <row r="204" s="14" customFormat="1">
      <c r="B204" s="272"/>
      <c r="C204" s="273"/>
      <c r="D204" s="248" t="s">
        <v>221</v>
      </c>
      <c r="E204" s="274" t="s">
        <v>21</v>
      </c>
      <c r="F204" s="275" t="s">
        <v>227</v>
      </c>
      <c r="G204" s="273"/>
      <c r="H204" s="276">
        <v>86.111999999999995</v>
      </c>
      <c r="I204" s="277"/>
      <c r="J204" s="273"/>
      <c r="K204" s="273"/>
      <c r="L204" s="278"/>
      <c r="M204" s="279"/>
      <c r="N204" s="280"/>
      <c r="O204" s="280"/>
      <c r="P204" s="280"/>
      <c r="Q204" s="280"/>
      <c r="R204" s="280"/>
      <c r="S204" s="280"/>
      <c r="T204" s="281"/>
      <c r="AT204" s="282" t="s">
        <v>221</v>
      </c>
      <c r="AU204" s="282" t="s">
        <v>81</v>
      </c>
      <c r="AV204" s="14" t="s">
        <v>217</v>
      </c>
      <c r="AW204" s="14" t="s">
        <v>35</v>
      </c>
      <c r="AX204" s="14" t="s">
        <v>79</v>
      </c>
      <c r="AY204" s="282" t="s">
        <v>210</v>
      </c>
    </row>
    <row r="205" s="1" customFormat="1" ht="34.2" customHeight="1">
      <c r="B205" s="47"/>
      <c r="C205" s="236" t="s">
        <v>338</v>
      </c>
      <c r="D205" s="236" t="s">
        <v>212</v>
      </c>
      <c r="E205" s="237" t="s">
        <v>2281</v>
      </c>
      <c r="F205" s="238" t="s">
        <v>2282</v>
      </c>
      <c r="G205" s="239" t="s">
        <v>215</v>
      </c>
      <c r="H205" s="240">
        <v>86.111999999999995</v>
      </c>
      <c r="I205" s="241"/>
      <c r="J205" s="242">
        <f>ROUND(I205*H205,2)</f>
        <v>0</v>
      </c>
      <c r="K205" s="238" t="s">
        <v>216</v>
      </c>
      <c r="L205" s="73"/>
      <c r="M205" s="243" t="s">
        <v>21</v>
      </c>
      <c r="N205" s="244" t="s">
        <v>43</v>
      </c>
      <c r="O205" s="48"/>
      <c r="P205" s="245">
        <f>O205*H205</f>
        <v>0</v>
      </c>
      <c r="Q205" s="245">
        <v>0</v>
      </c>
      <c r="R205" s="245">
        <f>Q205*H205</f>
        <v>0</v>
      </c>
      <c r="S205" s="245">
        <v>0</v>
      </c>
      <c r="T205" s="246">
        <f>S205*H205</f>
        <v>0</v>
      </c>
      <c r="AR205" s="25" t="s">
        <v>217</v>
      </c>
      <c r="AT205" s="25" t="s">
        <v>212</v>
      </c>
      <c r="AU205" s="25" t="s">
        <v>81</v>
      </c>
      <c r="AY205" s="25" t="s">
        <v>210</v>
      </c>
      <c r="BE205" s="247">
        <f>IF(N205="základní",J205,0)</f>
        <v>0</v>
      </c>
      <c r="BF205" s="247">
        <f>IF(N205="snížená",J205,0)</f>
        <v>0</v>
      </c>
      <c r="BG205" s="247">
        <f>IF(N205="zákl. přenesená",J205,0)</f>
        <v>0</v>
      </c>
      <c r="BH205" s="247">
        <f>IF(N205="sníž. přenesená",J205,0)</f>
        <v>0</v>
      </c>
      <c r="BI205" s="247">
        <f>IF(N205="nulová",J205,0)</f>
        <v>0</v>
      </c>
      <c r="BJ205" s="25" t="s">
        <v>79</v>
      </c>
      <c r="BK205" s="247">
        <f>ROUND(I205*H205,2)</f>
        <v>0</v>
      </c>
      <c r="BL205" s="25" t="s">
        <v>217</v>
      </c>
      <c r="BM205" s="25" t="s">
        <v>2283</v>
      </c>
    </row>
    <row r="206" s="1" customFormat="1">
      <c r="B206" s="47"/>
      <c r="C206" s="75"/>
      <c r="D206" s="248" t="s">
        <v>219</v>
      </c>
      <c r="E206" s="75"/>
      <c r="F206" s="249" t="s">
        <v>2274</v>
      </c>
      <c r="G206" s="75"/>
      <c r="H206" s="75"/>
      <c r="I206" s="204"/>
      <c r="J206" s="75"/>
      <c r="K206" s="75"/>
      <c r="L206" s="73"/>
      <c r="M206" s="250"/>
      <c r="N206" s="48"/>
      <c r="O206" s="48"/>
      <c r="P206" s="48"/>
      <c r="Q206" s="48"/>
      <c r="R206" s="48"/>
      <c r="S206" s="48"/>
      <c r="T206" s="96"/>
      <c r="AT206" s="25" t="s">
        <v>219</v>
      </c>
      <c r="AU206" s="25" t="s">
        <v>81</v>
      </c>
    </row>
    <row r="207" s="1" customFormat="1" ht="22.8" customHeight="1">
      <c r="B207" s="47"/>
      <c r="C207" s="236" t="s">
        <v>344</v>
      </c>
      <c r="D207" s="236" t="s">
        <v>212</v>
      </c>
      <c r="E207" s="237" t="s">
        <v>2284</v>
      </c>
      <c r="F207" s="238" t="s">
        <v>2285</v>
      </c>
      <c r="G207" s="239" t="s">
        <v>318</v>
      </c>
      <c r="H207" s="240">
        <v>2.028</v>
      </c>
      <c r="I207" s="241"/>
      <c r="J207" s="242">
        <f>ROUND(I207*H207,2)</f>
        <v>0</v>
      </c>
      <c r="K207" s="238" t="s">
        <v>216</v>
      </c>
      <c r="L207" s="73"/>
      <c r="M207" s="243" t="s">
        <v>21</v>
      </c>
      <c r="N207" s="244" t="s">
        <v>43</v>
      </c>
      <c r="O207" s="48"/>
      <c r="P207" s="245">
        <f>O207*H207</f>
        <v>0</v>
      </c>
      <c r="Q207" s="245">
        <v>1.10951132</v>
      </c>
      <c r="R207" s="245">
        <f>Q207*H207</f>
        <v>2.25008895696</v>
      </c>
      <c r="S207" s="245">
        <v>0</v>
      </c>
      <c r="T207" s="246">
        <f>S207*H207</f>
        <v>0</v>
      </c>
      <c r="AR207" s="25" t="s">
        <v>217</v>
      </c>
      <c r="AT207" s="25" t="s">
        <v>212</v>
      </c>
      <c r="AU207" s="25" t="s">
        <v>81</v>
      </c>
      <c r="AY207" s="25" t="s">
        <v>210</v>
      </c>
      <c r="BE207" s="247">
        <f>IF(N207="základní",J207,0)</f>
        <v>0</v>
      </c>
      <c r="BF207" s="247">
        <f>IF(N207="snížená",J207,0)</f>
        <v>0</v>
      </c>
      <c r="BG207" s="247">
        <f>IF(N207="zákl. přenesená",J207,0)</f>
        <v>0</v>
      </c>
      <c r="BH207" s="247">
        <f>IF(N207="sníž. přenesená",J207,0)</f>
        <v>0</v>
      </c>
      <c r="BI207" s="247">
        <f>IF(N207="nulová",J207,0)</f>
        <v>0</v>
      </c>
      <c r="BJ207" s="25" t="s">
        <v>79</v>
      </c>
      <c r="BK207" s="247">
        <f>ROUND(I207*H207,2)</f>
        <v>0</v>
      </c>
      <c r="BL207" s="25" t="s">
        <v>217</v>
      </c>
      <c r="BM207" s="25" t="s">
        <v>2286</v>
      </c>
    </row>
    <row r="208" s="12" customFormat="1">
      <c r="B208" s="251"/>
      <c r="C208" s="252"/>
      <c r="D208" s="248" t="s">
        <v>221</v>
      </c>
      <c r="E208" s="253" t="s">
        <v>21</v>
      </c>
      <c r="F208" s="254" t="s">
        <v>2287</v>
      </c>
      <c r="G208" s="252"/>
      <c r="H208" s="253" t="s">
        <v>21</v>
      </c>
      <c r="I208" s="255"/>
      <c r="J208" s="252"/>
      <c r="K208" s="252"/>
      <c r="L208" s="256"/>
      <c r="M208" s="257"/>
      <c r="N208" s="258"/>
      <c r="O208" s="258"/>
      <c r="P208" s="258"/>
      <c r="Q208" s="258"/>
      <c r="R208" s="258"/>
      <c r="S208" s="258"/>
      <c r="T208" s="259"/>
      <c r="AT208" s="260" t="s">
        <v>221</v>
      </c>
      <c r="AU208" s="260" t="s">
        <v>81</v>
      </c>
      <c r="AV208" s="12" t="s">
        <v>79</v>
      </c>
      <c r="AW208" s="12" t="s">
        <v>35</v>
      </c>
      <c r="AX208" s="12" t="s">
        <v>72</v>
      </c>
      <c r="AY208" s="260" t="s">
        <v>210</v>
      </c>
    </row>
    <row r="209" s="13" customFormat="1">
      <c r="B209" s="261"/>
      <c r="C209" s="262"/>
      <c r="D209" s="248" t="s">
        <v>221</v>
      </c>
      <c r="E209" s="263" t="s">
        <v>21</v>
      </c>
      <c r="F209" s="264" t="s">
        <v>2288</v>
      </c>
      <c r="G209" s="262"/>
      <c r="H209" s="265">
        <v>2.423</v>
      </c>
      <c r="I209" s="266"/>
      <c r="J209" s="262"/>
      <c r="K209" s="262"/>
      <c r="L209" s="267"/>
      <c r="M209" s="268"/>
      <c r="N209" s="269"/>
      <c r="O209" s="269"/>
      <c r="P209" s="269"/>
      <c r="Q209" s="269"/>
      <c r="R209" s="269"/>
      <c r="S209" s="269"/>
      <c r="T209" s="270"/>
      <c r="AT209" s="271" t="s">
        <v>221</v>
      </c>
      <c r="AU209" s="271" t="s">
        <v>81</v>
      </c>
      <c r="AV209" s="13" t="s">
        <v>81</v>
      </c>
      <c r="AW209" s="13" t="s">
        <v>35</v>
      </c>
      <c r="AX209" s="13" t="s">
        <v>72</v>
      </c>
      <c r="AY209" s="271" t="s">
        <v>210</v>
      </c>
    </row>
    <row r="210" s="12" customFormat="1">
      <c r="B210" s="251"/>
      <c r="C210" s="252"/>
      <c r="D210" s="248" t="s">
        <v>221</v>
      </c>
      <c r="E210" s="253" t="s">
        <v>21</v>
      </c>
      <c r="F210" s="254" t="s">
        <v>920</v>
      </c>
      <c r="G210" s="252"/>
      <c r="H210" s="253" t="s">
        <v>21</v>
      </c>
      <c r="I210" s="255"/>
      <c r="J210" s="252"/>
      <c r="K210" s="252"/>
      <c r="L210" s="256"/>
      <c r="M210" s="257"/>
      <c r="N210" s="258"/>
      <c r="O210" s="258"/>
      <c r="P210" s="258"/>
      <c r="Q210" s="258"/>
      <c r="R210" s="258"/>
      <c r="S210" s="258"/>
      <c r="T210" s="259"/>
      <c r="AT210" s="260" t="s">
        <v>221</v>
      </c>
      <c r="AU210" s="260" t="s">
        <v>81</v>
      </c>
      <c r="AV210" s="12" t="s">
        <v>79</v>
      </c>
      <c r="AW210" s="12" t="s">
        <v>35</v>
      </c>
      <c r="AX210" s="12" t="s">
        <v>72</v>
      </c>
      <c r="AY210" s="260" t="s">
        <v>210</v>
      </c>
    </row>
    <row r="211" s="13" customFormat="1">
      <c r="B211" s="261"/>
      <c r="C211" s="262"/>
      <c r="D211" s="248" t="s">
        <v>221</v>
      </c>
      <c r="E211" s="263" t="s">
        <v>21</v>
      </c>
      <c r="F211" s="264" t="s">
        <v>2289</v>
      </c>
      <c r="G211" s="262"/>
      <c r="H211" s="265">
        <v>-0.39500000000000002</v>
      </c>
      <c r="I211" s="266"/>
      <c r="J211" s="262"/>
      <c r="K211" s="262"/>
      <c r="L211" s="267"/>
      <c r="M211" s="268"/>
      <c r="N211" s="269"/>
      <c r="O211" s="269"/>
      <c r="P211" s="269"/>
      <c r="Q211" s="269"/>
      <c r="R211" s="269"/>
      <c r="S211" s="269"/>
      <c r="T211" s="270"/>
      <c r="AT211" s="271" t="s">
        <v>221</v>
      </c>
      <c r="AU211" s="271" t="s">
        <v>81</v>
      </c>
      <c r="AV211" s="13" t="s">
        <v>81</v>
      </c>
      <c r="AW211" s="13" t="s">
        <v>35</v>
      </c>
      <c r="AX211" s="13" t="s">
        <v>72</v>
      </c>
      <c r="AY211" s="271" t="s">
        <v>210</v>
      </c>
    </row>
    <row r="212" s="14" customFormat="1">
      <c r="B212" s="272"/>
      <c r="C212" s="273"/>
      <c r="D212" s="248" t="s">
        <v>221</v>
      </c>
      <c r="E212" s="274" t="s">
        <v>21</v>
      </c>
      <c r="F212" s="275" t="s">
        <v>227</v>
      </c>
      <c r="G212" s="273"/>
      <c r="H212" s="276">
        <v>2.028</v>
      </c>
      <c r="I212" s="277"/>
      <c r="J212" s="273"/>
      <c r="K212" s="273"/>
      <c r="L212" s="278"/>
      <c r="M212" s="279"/>
      <c r="N212" s="280"/>
      <c r="O212" s="280"/>
      <c r="P212" s="280"/>
      <c r="Q212" s="280"/>
      <c r="R212" s="280"/>
      <c r="S212" s="280"/>
      <c r="T212" s="281"/>
      <c r="AT212" s="282" t="s">
        <v>221</v>
      </c>
      <c r="AU212" s="282" t="s">
        <v>81</v>
      </c>
      <c r="AV212" s="14" t="s">
        <v>217</v>
      </c>
      <c r="AW212" s="14" t="s">
        <v>35</v>
      </c>
      <c r="AX212" s="14" t="s">
        <v>79</v>
      </c>
      <c r="AY212" s="282" t="s">
        <v>210</v>
      </c>
    </row>
    <row r="213" s="1" customFormat="1" ht="22.8" customHeight="1">
      <c r="B213" s="47"/>
      <c r="C213" s="236" t="s">
        <v>351</v>
      </c>
      <c r="D213" s="236" t="s">
        <v>212</v>
      </c>
      <c r="E213" s="237" t="s">
        <v>2290</v>
      </c>
      <c r="F213" s="238" t="s">
        <v>2291</v>
      </c>
      <c r="G213" s="239" t="s">
        <v>318</v>
      </c>
      <c r="H213" s="240">
        <v>0.39500000000000002</v>
      </c>
      <c r="I213" s="241"/>
      <c r="J213" s="242">
        <f>ROUND(I213*H213,2)</f>
        <v>0</v>
      </c>
      <c r="K213" s="238" t="s">
        <v>216</v>
      </c>
      <c r="L213" s="73"/>
      <c r="M213" s="243" t="s">
        <v>21</v>
      </c>
      <c r="N213" s="244" t="s">
        <v>43</v>
      </c>
      <c r="O213" s="48"/>
      <c r="P213" s="245">
        <f>O213*H213</f>
        <v>0</v>
      </c>
      <c r="Q213" s="245">
        <v>1.06277</v>
      </c>
      <c r="R213" s="245">
        <f>Q213*H213</f>
        <v>0.41979415000000003</v>
      </c>
      <c r="S213" s="245">
        <v>0</v>
      </c>
      <c r="T213" s="246">
        <f>S213*H213</f>
        <v>0</v>
      </c>
      <c r="AR213" s="25" t="s">
        <v>217</v>
      </c>
      <c r="AT213" s="25" t="s">
        <v>212</v>
      </c>
      <c r="AU213" s="25" t="s">
        <v>81</v>
      </c>
      <c r="AY213" s="25" t="s">
        <v>210</v>
      </c>
      <c r="BE213" s="247">
        <f>IF(N213="základní",J213,0)</f>
        <v>0</v>
      </c>
      <c r="BF213" s="247">
        <f>IF(N213="snížená",J213,0)</f>
        <v>0</v>
      </c>
      <c r="BG213" s="247">
        <f>IF(N213="zákl. přenesená",J213,0)</f>
        <v>0</v>
      </c>
      <c r="BH213" s="247">
        <f>IF(N213="sníž. přenesená",J213,0)</f>
        <v>0</v>
      </c>
      <c r="BI213" s="247">
        <f>IF(N213="nulová",J213,0)</f>
        <v>0</v>
      </c>
      <c r="BJ213" s="25" t="s">
        <v>79</v>
      </c>
      <c r="BK213" s="247">
        <f>ROUND(I213*H213,2)</f>
        <v>0</v>
      </c>
      <c r="BL213" s="25" t="s">
        <v>217</v>
      </c>
      <c r="BM213" s="25" t="s">
        <v>2292</v>
      </c>
    </row>
    <row r="214" s="12" customFormat="1">
      <c r="B214" s="251"/>
      <c r="C214" s="252"/>
      <c r="D214" s="248" t="s">
        <v>221</v>
      </c>
      <c r="E214" s="253" t="s">
        <v>21</v>
      </c>
      <c r="F214" s="254" t="s">
        <v>2287</v>
      </c>
      <c r="G214" s="252"/>
      <c r="H214" s="253" t="s">
        <v>21</v>
      </c>
      <c r="I214" s="255"/>
      <c r="J214" s="252"/>
      <c r="K214" s="252"/>
      <c r="L214" s="256"/>
      <c r="M214" s="257"/>
      <c r="N214" s="258"/>
      <c r="O214" s="258"/>
      <c r="P214" s="258"/>
      <c r="Q214" s="258"/>
      <c r="R214" s="258"/>
      <c r="S214" s="258"/>
      <c r="T214" s="259"/>
      <c r="AT214" s="260" t="s">
        <v>221</v>
      </c>
      <c r="AU214" s="260" t="s">
        <v>81</v>
      </c>
      <c r="AV214" s="12" t="s">
        <v>79</v>
      </c>
      <c r="AW214" s="12" t="s">
        <v>35</v>
      </c>
      <c r="AX214" s="12" t="s">
        <v>72</v>
      </c>
      <c r="AY214" s="260" t="s">
        <v>210</v>
      </c>
    </row>
    <row r="215" s="13" customFormat="1">
      <c r="B215" s="261"/>
      <c r="C215" s="262"/>
      <c r="D215" s="248" t="s">
        <v>221</v>
      </c>
      <c r="E215" s="263" t="s">
        <v>21</v>
      </c>
      <c r="F215" s="264" t="s">
        <v>2293</v>
      </c>
      <c r="G215" s="262"/>
      <c r="H215" s="265">
        <v>0.376</v>
      </c>
      <c r="I215" s="266"/>
      <c r="J215" s="262"/>
      <c r="K215" s="262"/>
      <c r="L215" s="267"/>
      <c r="M215" s="268"/>
      <c r="N215" s="269"/>
      <c r="O215" s="269"/>
      <c r="P215" s="269"/>
      <c r="Q215" s="269"/>
      <c r="R215" s="269"/>
      <c r="S215" s="269"/>
      <c r="T215" s="270"/>
      <c r="AT215" s="271" t="s">
        <v>221</v>
      </c>
      <c r="AU215" s="271" t="s">
        <v>81</v>
      </c>
      <c r="AV215" s="13" t="s">
        <v>81</v>
      </c>
      <c r="AW215" s="13" t="s">
        <v>35</v>
      </c>
      <c r="AX215" s="13" t="s">
        <v>72</v>
      </c>
      <c r="AY215" s="271" t="s">
        <v>210</v>
      </c>
    </row>
    <row r="216" s="13" customFormat="1">
      <c r="B216" s="261"/>
      <c r="C216" s="262"/>
      <c r="D216" s="248" t="s">
        <v>221</v>
      </c>
      <c r="E216" s="263" t="s">
        <v>21</v>
      </c>
      <c r="F216" s="264" t="s">
        <v>2294</v>
      </c>
      <c r="G216" s="262"/>
      <c r="H216" s="265">
        <v>0.019</v>
      </c>
      <c r="I216" s="266"/>
      <c r="J216" s="262"/>
      <c r="K216" s="262"/>
      <c r="L216" s="267"/>
      <c r="M216" s="268"/>
      <c r="N216" s="269"/>
      <c r="O216" s="269"/>
      <c r="P216" s="269"/>
      <c r="Q216" s="269"/>
      <c r="R216" s="269"/>
      <c r="S216" s="269"/>
      <c r="T216" s="270"/>
      <c r="AT216" s="271" t="s">
        <v>221</v>
      </c>
      <c r="AU216" s="271" t="s">
        <v>81</v>
      </c>
      <c r="AV216" s="13" t="s">
        <v>81</v>
      </c>
      <c r="AW216" s="13" t="s">
        <v>35</v>
      </c>
      <c r="AX216" s="13" t="s">
        <v>72</v>
      </c>
      <c r="AY216" s="271" t="s">
        <v>210</v>
      </c>
    </row>
    <row r="217" s="14" customFormat="1">
      <c r="B217" s="272"/>
      <c r="C217" s="273"/>
      <c r="D217" s="248" t="s">
        <v>221</v>
      </c>
      <c r="E217" s="274" t="s">
        <v>21</v>
      </c>
      <c r="F217" s="275" t="s">
        <v>227</v>
      </c>
      <c r="G217" s="273"/>
      <c r="H217" s="276">
        <v>0.39500000000000002</v>
      </c>
      <c r="I217" s="277"/>
      <c r="J217" s="273"/>
      <c r="K217" s="273"/>
      <c r="L217" s="278"/>
      <c r="M217" s="279"/>
      <c r="N217" s="280"/>
      <c r="O217" s="280"/>
      <c r="P217" s="280"/>
      <c r="Q217" s="280"/>
      <c r="R217" s="280"/>
      <c r="S217" s="280"/>
      <c r="T217" s="281"/>
      <c r="AT217" s="282" t="s">
        <v>221</v>
      </c>
      <c r="AU217" s="282" t="s">
        <v>81</v>
      </c>
      <c r="AV217" s="14" t="s">
        <v>217</v>
      </c>
      <c r="AW217" s="14" t="s">
        <v>35</v>
      </c>
      <c r="AX217" s="14" t="s">
        <v>79</v>
      </c>
      <c r="AY217" s="282" t="s">
        <v>210</v>
      </c>
    </row>
    <row r="218" s="11" customFormat="1" ht="29.88" customHeight="1">
      <c r="B218" s="220"/>
      <c r="C218" s="221"/>
      <c r="D218" s="222" t="s">
        <v>71</v>
      </c>
      <c r="E218" s="234" t="s">
        <v>217</v>
      </c>
      <c r="F218" s="234" t="s">
        <v>1001</v>
      </c>
      <c r="G218" s="221"/>
      <c r="H218" s="221"/>
      <c r="I218" s="224"/>
      <c r="J218" s="235">
        <f>BK218</f>
        <v>0</v>
      </c>
      <c r="K218" s="221"/>
      <c r="L218" s="226"/>
      <c r="M218" s="227"/>
      <c r="N218" s="228"/>
      <c r="O218" s="228"/>
      <c r="P218" s="229">
        <f>SUM(P219:P225)</f>
        <v>0</v>
      </c>
      <c r="Q218" s="228"/>
      <c r="R218" s="229">
        <f>SUM(R219:R225)</f>
        <v>0</v>
      </c>
      <c r="S218" s="228"/>
      <c r="T218" s="230">
        <f>SUM(T219:T225)</f>
        <v>0</v>
      </c>
      <c r="AR218" s="231" t="s">
        <v>79</v>
      </c>
      <c r="AT218" s="232" t="s">
        <v>71</v>
      </c>
      <c r="AU218" s="232" t="s">
        <v>79</v>
      </c>
      <c r="AY218" s="231" t="s">
        <v>210</v>
      </c>
      <c r="BK218" s="233">
        <f>SUM(BK219:BK225)</f>
        <v>0</v>
      </c>
    </row>
    <row r="219" s="1" customFormat="1" ht="22.8" customHeight="1">
      <c r="B219" s="47"/>
      <c r="C219" s="236" t="s">
        <v>357</v>
      </c>
      <c r="D219" s="236" t="s">
        <v>212</v>
      </c>
      <c r="E219" s="237" t="s">
        <v>2295</v>
      </c>
      <c r="F219" s="238" t="s">
        <v>2296</v>
      </c>
      <c r="G219" s="239" t="s">
        <v>258</v>
      </c>
      <c r="H219" s="240">
        <v>25.379999999999999</v>
      </c>
      <c r="I219" s="241"/>
      <c r="J219" s="242">
        <f>ROUND(I219*H219,2)</f>
        <v>0</v>
      </c>
      <c r="K219" s="238" t="s">
        <v>216</v>
      </c>
      <c r="L219" s="73"/>
      <c r="M219" s="243" t="s">
        <v>21</v>
      </c>
      <c r="N219" s="244" t="s">
        <v>43</v>
      </c>
      <c r="O219" s="48"/>
      <c r="P219" s="245">
        <f>O219*H219</f>
        <v>0</v>
      </c>
      <c r="Q219" s="245">
        <v>0</v>
      </c>
      <c r="R219" s="245">
        <f>Q219*H219</f>
        <v>0</v>
      </c>
      <c r="S219" s="245">
        <v>0</v>
      </c>
      <c r="T219" s="246">
        <f>S219*H219</f>
        <v>0</v>
      </c>
      <c r="AR219" s="25" t="s">
        <v>217</v>
      </c>
      <c r="AT219" s="25" t="s">
        <v>212</v>
      </c>
      <c r="AU219" s="25" t="s">
        <v>81</v>
      </c>
      <c r="AY219" s="25" t="s">
        <v>210</v>
      </c>
      <c r="BE219" s="247">
        <f>IF(N219="základní",J219,0)</f>
        <v>0</v>
      </c>
      <c r="BF219" s="247">
        <f>IF(N219="snížená",J219,0)</f>
        <v>0</v>
      </c>
      <c r="BG219" s="247">
        <f>IF(N219="zákl. přenesená",J219,0)</f>
        <v>0</v>
      </c>
      <c r="BH219" s="247">
        <f>IF(N219="sníž. přenesená",J219,0)</f>
        <v>0</v>
      </c>
      <c r="BI219" s="247">
        <f>IF(N219="nulová",J219,0)</f>
        <v>0</v>
      </c>
      <c r="BJ219" s="25" t="s">
        <v>79</v>
      </c>
      <c r="BK219" s="247">
        <f>ROUND(I219*H219,2)</f>
        <v>0</v>
      </c>
      <c r="BL219" s="25" t="s">
        <v>217</v>
      </c>
      <c r="BM219" s="25" t="s">
        <v>2297</v>
      </c>
    </row>
    <row r="220" s="1" customFormat="1">
      <c r="B220" s="47"/>
      <c r="C220" s="75"/>
      <c r="D220" s="248" t="s">
        <v>219</v>
      </c>
      <c r="E220" s="75"/>
      <c r="F220" s="249" t="s">
        <v>2298</v>
      </c>
      <c r="G220" s="75"/>
      <c r="H220" s="75"/>
      <c r="I220" s="204"/>
      <c r="J220" s="75"/>
      <c r="K220" s="75"/>
      <c r="L220" s="73"/>
      <c r="M220" s="250"/>
      <c r="N220" s="48"/>
      <c r="O220" s="48"/>
      <c r="P220" s="48"/>
      <c r="Q220" s="48"/>
      <c r="R220" s="48"/>
      <c r="S220" s="48"/>
      <c r="T220" s="96"/>
      <c r="AT220" s="25" t="s">
        <v>219</v>
      </c>
      <c r="AU220" s="25" t="s">
        <v>81</v>
      </c>
    </row>
    <row r="221" s="12" customFormat="1">
      <c r="B221" s="251"/>
      <c r="C221" s="252"/>
      <c r="D221" s="248" t="s">
        <v>221</v>
      </c>
      <c r="E221" s="253" t="s">
        <v>21</v>
      </c>
      <c r="F221" s="254" t="s">
        <v>2200</v>
      </c>
      <c r="G221" s="252"/>
      <c r="H221" s="253" t="s">
        <v>21</v>
      </c>
      <c r="I221" s="255"/>
      <c r="J221" s="252"/>
      <c r="K221" s="252"/>
      <c r="L221" s="256"/>
      <c r="M221" s="257"/>
      <c r="N221" s="258"/>
      <c r="O221" s="258"/>
      <c r="P221" s="258"/>
      <c r="Q221" s="258"/>
      <c r="R221" s="258"/>
      <c r="S221" s="258"/>
      <c r="T221" s="259"/>
      <c r="AT221" s="260" t="s">
        <v>221</v>
      </c>
      <c r="AU221" s="260" t="s">
        <v>81</v>
      </c>
      <c r="AV221" s="12" t="s">
        <v>79</v>
      </c>
      <c r="AW221" s="12" t="s">
        <v>35</v>
      </c>
      <c r="AX221" s="12" t="s">
        <v>72</v>
      </c>
      <c r="AY221" s="260" t="s">
        <v>210</v>
      </c>
    </row>
    <row r="222" s="12" customFormat="1">
      <c r="B222" s="251"/>
      <c r="C222" s="252"/>
      <c r="D222" s="248" t="s">
        <v>221</v>
      </c>
      <c r="E222" s="253" t="s">
        <v>21</v>
      </c>
      <c r="F222" s="254" t="s">
        <v>2299</v>
      </c>
      <c r="G222" s="252"/>
      <c r="H222" s="253" t="s">
        <v>21</v>
      </c>
      <c r="I222" s="255"/>
      <c r="J222" s="252"/>
      <c r="K222" s="252"/>
      <c r="L222" s="256"/>
      <c r="M222" s="257"/>
      <c r="N222" s="258"/>
      <c r="O222" s="258"/>
      <c r="P222" s="258"/>
      <c r="Q222" s="258"/>
      <c r="R222" s="258"/>
      <c r="S222" s="258"/>
      <c r="T222" s="259"/>
      <c r="AT222" s="260" t="s">
        <v>221</v>
      </c>
      <c r="AU222" s="260" t="s">
        <v>81</v>
      </c>
      <c r="AV222" s="12" t="s">
        <v>79</v>
      </c>
      <c r="AW222" s="12" t="s">
        <v>35</v>
      </c>
      <c r="AX222" s="12" t="s">
        <v>72</v>
      </c>
      <c r="AY222" s="260" t="s">
        <v>210</v>
      </c>
    </row>
    <row r="223" s="13" customFormat="1">
      <c r="B223" s="261"/>
      <c r="C223" s="262"/>
      <c r="D223" s="248" t="s">
        <v>221</v>
      </c>
      <c r="E223" s="263" t="s">
        <v>21</v>
      </c>
      <c r="F223" s="264" t="s">
        <v>2300</v>
      </c>
      <c r="G223" s="262"/>
      <c r="H223" s="265">
        <v>1.98</v>
      </c>
      <c r="I223" s="266"/>
      <c r="J223" s="262"/>
      <c r="K223" s="262"/>
      <c r="L223" s="267"/>
      <c r="M223" s="268"/>
      <c r="N223" s="269"/>
      <c r="O223" s="269"/>
      <c r="P223" s="269"/>
      <c r="Q223" s="269"/>
      <c r="R223" s="269"/>
      <c r="S223" s="269"/>
      <c r="T223" s="270"/>
      <c r="AT223" s="271" t="s">
        <v>221</v>
      </c>
      <c r="AU223" s="271" t="s">
        <v>81</v>
      </c>
      <c r="AV223" s="13" t="s">
        <v>81</v>
      </c>
      <c r="AW223" s="13" t="s">
        <v>35</v>
      </c>
      <c r="AX223" s="13" t="s">
        <v>72</v>
      </c>
      <c r="AY223" s="271" t="s">
        <v>210</v>
      </c>
    </row>
    <row r="224" s="13" customFormat="1">
      <c r="B224" s="261"/>
      <c r="C224" s="262"/>
      <c r="D224" s="248" t="s">
        <v>221</v>
      </c>
      <c r="E224" s="263" t="s">
        <v>21</v>
      </c>
      <c r="F224" s="264" t="s">
        <v>2301</v>
      </c>
      <c r="G224" s="262"/>
      <c r="H224" s="265">
        <v>23.399999999999999</v>
      </c>
      <c r="I224" s="266"/>
      <c r="J224" s="262"/>
      <c r="K224" s="262"/>
      <c r="L224" s="267"/>
      <c r="M224" s="268"/>
      <c r="N224" s="269"/>
      <c r="O224" s="269"/>
      <c r="P224" s="269"/>
      <c r="Q224" s="269"/>
      <c r="R224" s="269"/>
      <c r="S224" s="269"/>
      <c r="T224" s="270"/>
      <c r="AT224" s="271" t="s">
        <v>221</v>
      </c>
      <c r="AU224" s="271" t="s">
        <v>81</v>
      </c>
      <c r="AV224" s="13" t="s">
        <v>81</v>
      </c>
      <c r="AW224" s="13" t="s">
        <v>35</v>
      </c>
      <c r="AX224" s="13" t="s">
        <v>72</v>
      </c>
      <c r="AY224" s="271" t="s">
        <v>210</v>
      </c>
    </row>
    <row r="225" s="14" customFormat="1">
      <c r="B225" s="272"/>
      <c r="C225" s="273"/>
      <c r="D225" s="248" t="s">
        <v>221</v>
      </c>
      <c r="E225" s="274" t="s">
        <v>21</v>
      </c>
      <c r="F225" s="275" t="s">
        <v>227</v>
      </c>
      <c r="G225" s="273"/>
      <c r="H225" s="276">
        <v>25.379999999999999</v>
      </c>
      <c r="I225" s="277"/>
      <c r="J225" s="273"/>
      <c r="K225" s="273"/>
      <c r="L225" s="278"/>
      <c r="M225" s="279"/>
      <c r="N225" s="280"/>
      <c r="O225" s="280"/>
      <c r="P225" s="280"/>
      <c r="Q225" s="280"/>
      <c r="R225" s="280"/>
      <c r="S225" s="280"/>
      <c r="T225" s="281"/>
      <c r="AT225" s="282" t="s">
        <v>221</v>
      </c>
      <c r="AU225" s="282" t="s">
        <v>81</v>
      </c>
      <c r="AV225" s="14" t="s">
        <v>217</v>
      </c>
      <c r="AW225" s="14" t="s">
        <v>35</v>
      </c>
      <c r="AX225" s="14" t="s">
        <v>79</v>
      </c>
      <c r="AY225" s="282" t="s">
        <v>210</v>
      </c>
    </row>
    <row r="226" s="11" customFormat="1" ht="29.88" customHeight="1">
      <c r="B226" s="220"/>
      <c r="C226" s="221"/>
      <c r="D226" s="222" t="s">
        <v>71</v>
      </c>
      <c r="E226" s="234" t="s">
        <v>248</v>
      </c>
      <c r="F226" s="234" t="s">
        <v>374</v>
      </c>
      <c r="G226" s="221"/>
      <c r="H226" s="221"/>
      <c r="I226" s="224"/>
      <c r="J226" s="235">
        <f>BK226</f>
        <v>0</v>
      </c>
      <c r="K226" s="221"/>
      <c r="L226" s="226"/>
      <c r="M226" s="227"/>
      <c r="N226" s="228"/>
      <c r="O226" s="228"/>
      <c r="P226" s="229">
        <f>SUM(P227:P231)</f>
        <v>0</v>
      </c>
      <c r="Q226" s="228"/>
      <c r="R226" s="229">
        <f>SUM(R227:R231)</f>
        <v>2.7391967599999996</v>
      </c>
      <c r="S226" s="228"/>
      <c r="T226" s="230">
        <f>SUM(T227:T231)</f>
        <v>0</v>
      </c>
      <c r="AR226" s="231" t="s">
        <v>79</v>
      </c>
      <c r="AT226" s="232" t="s">
        <v>71</v>
      </c>
      <c r="AU226" s="232" t="s">
        <v>79</v>
      </c>
      <c r="AY226" s="231" t="s">
        <v>210</v>
      </c>
      <c r="BK226" s="233">
        <f>SUM(BK227:BK231)</f>
        <v>0</v>
      </c>
    </row>
    <row r="227" s="1" customFormat="1" ht="22.8" customHeight="1">
      <c r="B227" s="47"/>
      <c r="C227" s="236" t="s">
        <v>362</v>
      </c>
      <c r="D227" s="236" t="s">
        <v>212</v>
      </c>
      <c r="E227" s="237" t="s">
        <v>2302</v>
      </c>
      <c r="F227" s="238" t="s">
        <v>2303</v>
      </c>
      <c r="G227" s="239" t="s">
        <v>258</v>
      </c>
      <c r="H227" s="240">
        <v>1.214</v>
      </c>
      <c r="I227" s="241"/>
      <c r="J227" s="242">
        <f>ROUND(I227*H227,2)</f>
        <v>0</v>
      </c>
      <c r="K227" s="238" t="s">
        <v>216</v>
      </c>
      <c r="L227" s="73"/>
      <c r="M227" s="243" t="s">
        <v>21</v>
      </c>
      <c r="N227" s="244" t="s">
        <v>43</v>
      </c>
      <c r="O227" s="48"/>
      <c r="P227" s="245">
        <f>O227*H227</f>
        <v>0</v>
      </c>
      <c r="Q227" s="245">
        <v>2.2563399999999998</v>
      </c>
      <c r="R227" s="245">
        <f>Q227*H227</f>
        <v>2.7391967599999996</v>
      </c>
      <c r="S227" s="245">
        <v>0</v>
      </c>
      <c r="T227" s="246">
        <f>S227*H227</f>
        <v>0</v>
      </c>
      <c r="AR227" s="25" t="s">
        <v>217</v>
      </c>
      <c r="AT227" s="25" t="s">
        <v>212</v>
      </c>
      <c r="AU227" s="25" t="s">
        <v>81</v>
      </c>
      <c r="AY227" s="25" t="s">
        <v>210</v>
      </c>
      <c r="BE227" s="247">
        <f>IF(N227="základní",J227,0)</f>
        <v>0</v>
      </c>
      <c r="BF227" s="247">
        <f>IF(N227="snížená",J227,0)</f>
        <v>0</v>
      </c>
      <c r="BG227" s="247">
        <f>IF(N227="zákl. přenesená",J227,0)</f>
        <v>0</v>
      </c>
      <c r="BH227" s="247">
        <f>IF(N227="sníž. přenesená",J227,0)</f>
        <v>0</v>
      </c>
      <c r="BI227" s="247">
        <f>IF(N227="nulová",J227,0)</f>
        <v>0</v>
      </c>
      <c r="BJ227" s="25" t="s">
        <v>79</v>
      </c>
      <c r="BK227" s="247">
        <f>ROUND(I227*H227,2)</f>
        <v>0</v>
      </c>
      <c r="BL227" s="25" t="s">
        <v>217</v>
      </c>
      <c r="BM227" s="25" t="s">
        <v>2304</v>
      </c>
    </row>
    <row r="228" s="1" customFormat="1">
      <c r="B228" s="47"/>
      <c r="C228" s="75"/>
      <c r="D228" s="248" t="s">
        <v>219</v>
      </c>
      <c r="E228" s="75"/>
      <c r="F228" s="249" t="s">
        <v>1159</v>
      </c>
      <c r="G228" s="75"/>
      <c r="H228" s="75"/>
      <c r="I228" s="204"/>
      <c r="J228" s="75"/>
      <c r="K228" s="75"/>
      <c r="L228" s="73"/>
      <c r="M228" s="250"/>
      <c r="N228" s="48"/>
      <c r="O228" s="48"/>
      <c r="P228" s="48"/>
      <c r="Q228" s="48"/>
      <c r="R228" s="48"/>
      <c r="S228" s="48"/>
      <c r="T228" s="96"/>
      <c r="AT228" s="25" t="s">
        <v>219</v>
      </c>
      <c r="AU228" s="25" t="s">
        <v>81</v>
      </c>
    </row>
    <row r="229" s="12" customFormat="1">
      <c r="B229" s="251"/>
      <c r="C229" s="252"/>
      <c r="D229" s="248" t="s">
        <v>221</v>
      </c>
      <c r="E229" s="253" t="s">
        <v>21</v>
      </c>
      <c r="F229" s="254" t="s">
        <v>2192</v>
      </c>
      <c r="G229" s="252"/>
      <c r="H229" s="253" t="s">
        <v>21</v>
      </c>
      <c r="I229" s="255"/>
      <c r="J229" s="252"/>
      <c r="K229" s="252"/>
      <c r="L229" s="256"/>
      <c r="M229" s="257"/>
      <c r="N229" s="258"/>
      <c r="O229" s="258"/>
      <c r="P229" s="258"/>
      <c r="Q229" s="258"/>
      <c r="R229" s="258"/>
      <c r="S229" s="258"/>
      <c r="T229" s="259"/>
      <c r="AT229" s="260" t="s">
        <v>221</v>
      </c>
      <c r="AU229" s="260" t="s">
        <v>81</v>
      </c>
      <c r="AV229" s="12" t="s">
        <v>79</v>
      </c>
      <c r="AW229" s="12" t="s">
        <v>35</v>
      </c>
      <c r="AX229" s="12" t="s">
        <v>72</v>
      </c>
      <c r="AY229" s="260" t="s">
        <v>210</v>
      </c>
    </row>
    <row r="230" s="13" customFormat="1">
      <c r="B230" s="261"/>
      <c r="C230" s="262"/>
      <c r="D230" s="248" t="s">
        <v>221</v>
      </c>
      <c r="E230" s="263" t="s">
        <v>21</v>
      </c>
      <c r="F230" s="264" t="s">
        <v>2305</v>
      </c>
      <c r="G230" s="262"/>
      <c r="H230" s="265">
        <v>1.214</v>
      </c>
      <c r="I230" s="266"/>
      <c r="J230" s="262"/>
      <c r="K230" s="262"/>
      <c r="L230" s="267"/>
      <c r="M230" s="268"/>
      <c r="N230" s="269"/>
      <c r="O230" s="269"/>
      <c r="P230" s="269"/>
      <c r="Q230" s="269"/>
      <c r="R230" s="269"/>
      <c r="S230" s="269"/>
      <c r="T230" s="270"/>
      <c r="AT230" s="271" t="s">
        <v>221</v>
      </c>
      <c r="AU230" s="271" t="s">
        <v>81</v>
      </c>
      <c r="AV230" s="13" t="s">
        <v>81</v>
      </c>
      <c r="AW230" s="13" t="s">
        <v>35</v>
      </c>
      <c r="AX230" s="13" t="s">
        <v>79</v>
      </c>
      <c r="AY230" s="271" t="s">
        <v>210</v>
      </c>
    </row>
    <row r="231" s="1" customFormat="1" ht="14.4" customHeight="1">
      <c r="B231" s="47"/>
      <c r="C231" s="236" t="s">
        <v>368</v>
      </c>
      <c r="D231" s="236" t="s">
        <v>212</v>
      </c>
      <c r="E231" s="237" t="s">
        <v>2306</v>
      </c>
      <c r="F231" s="238" t="s">
        <v>2307</v>
      </c>
      <c r="G231" s="239" t="s">
        <v>391</v>
      </c>
      <c r="H231" s="240">
        <v>2</v>
      </c>
      <c r="I231" s="241"/>
      <c r="J231" s="242">
        <f>ROUND(I231*H231,2)</f>
        <v>0</v>
      </c>
      <c r="K231" s="238" t="s">
        <v>21</v>
      </c>
      <c r="L231" s="73"/>
      <c r="M231" s="243" t="s">
        <v>21</v>
      </c>
      <c r="N231" s="244" t="s">
        <v>43</v>
      </c>
      <c r="O231" s="48"/>
      <c r="P231" s="245">
        <f>O231*H231</f>
        <v>0</v>
      </c>
      <c r="Q231" s="245">
        <v>0</v>
      </c>
      <c r="R231" s="245">
        <f>Q231*H231</f>
        <v>0</v>
      </c>
      <c r="S231" s="245">
        <v>0</v>
      </c>
      <c r="T231" s="246">
        <f>S231*H231</f>
        <v>0</v>
      </c>
      <c r="AR231" s="25" t="s">
        <v>217</v>
      </c>
      <c r="AT231" s="25" t="s">
        <v>212</v>
      </c>
      <c r="AU231" s="25" t="s">
        <v>81</v>
      </c>
      <c r="AY231" s="25" t="s">
        <v>210</v>
      </c>
      <c r="BE231" s="247">
        <f>IF(N231="základní",J231,0)</f>
        <v>0</v>
      </c>
      <c r="BF231" s="247">
        <f>IF(N231="snížená",J231,0)</f>
        <v>0</v>
      </c>
      <c r="BG231" s="247">
        <f>IF(N231="zákl. přenesená",J231,0)</f>
        <v>0</v>
      </c>
      <c r="BH231" s="247">
        <f>IF(N231="sníž. přenesená",J231,0)</f>
        <v>0</v>
      </c>
      <c r="BI231" s="247">
        <f>IF(N231="nulová",J231,0)</f>
        <v>0</v>
      </c>
      <c r="BJ231" s="25" t="s">
        <v>79</v>
      </c>
      <c r="BK231" s="247">
        <f>ROUND(I231*H231,2)</f>
        <v>0</v>
      </c>
      <c r="BL231" s="25" t="s">
        <v>217</v>
      </c>
      <c r="BM231" s="25" t="s">
        <v>2308</v>
      </c>
    </row>
    <row r="232" s="11" customFormat="1" ht="29.88" customHeight="1">
      <c r="B232" s="220"/>
      <c r="C232" s="221"/>
      <c r="D232" s="222" t="s">
        <v>71</v>
      </c>
      <c r="E232" s="234" t="s">
        <v>262</v>
      </c>
      <c r="F232" s="234" t="s">
        <v>387</v>
      </c>
      <c r="G232" s="221"/>
      <c r="H232" s="221"/>
      <c r="I232" s="224"/>
      <c r="J232" s="235">
        <f>BK232</f>
        <v>0</v>
      </c>
      <c r="K232" s="221"/>
      <c r="L232" s="226"/>
      <c r="M232" s="227"/>
      <c r="N232" s="228"/>
      <c r="O232" s="228"/>
      <c r="P232" s="229">
        <f>SUM(P233:P242)</f>
        <v>0</v>
      </c>
      <c r="Q232" s="228"/>
      <c r="R232" s="229">
        <f>SUM(R233:R242)</f>
        <v>0.017847499999999999</v>
      </c>
      <c r="S232" s="228"/>
      <c r="T232" s="230">
        <f>SUM(T233:T242)</f>
        <v>0</v>
      </c>
      <c r="AR232" s="231" t="s">
        <v>79</v>
      </c>
      <c r="AT232" s="232" t="s">
        <v>71</v>
      </c>
      <c r="AU232" s="232" t="s">
        <v>79</v>
      </c>
      <c r="AY232" s="231" t="s">
        <v>210</v>
      </c>
      <c r="BK232" s="233">
        <f>SUM(BK233:BK242)</f>
        <v>0</v>
      </c>
    </row>
    <row r="233" s="1" customFormat="1" ht="14.4" customHeight="1">
      <c r="B233" s="47"/>
      <c r="C233" s="236" t="s">
        <v>375</v>
      </c>
      <c r="D233" s="236" t="s">
        <v>212</v>
      </c>
      <c r="E233" s="237" t="s">
        <v>719</v>
      </c>
      <c r="F233" s="238" t="s">
        <v>2309</v>
      </c>
      <c r="G233" s="239" t="s">
        <v>482</v>
      </c>
      <c r="H233" s="240">
        <v>1</v>
      </c>
      <c r="I233" s="241"/>
      <c r="J233" s="242">
        <f>ROUND(I233*H233,2)</f>
        <v>0</v>
      </c>
      <c r="K233" s="238" t="s">
        <v>21</v>
      </c>
      <c r="L233" s="73"/>
      <c r="M233" s="243" t="s">
        <v>21</v>
      </c>
      <c r="N233" s="244" t="s">
        <v>43</v>
      </c>
      <c r="O233" s="48"/>
      <c r="P233" s="245">
        <f>O233*H233</f>
        <v>0</v>
      </c>
      <c r="Q233" s="245">
        <v>0</v>
      </c>
      <c r="R233" s="245">
        <f>Q233*H233</f>
        <v>0</v>
      </c>
      <c r="S233" s="245">
        <v>0</v>
      </c>
      <c r="T233" s="246">
        <f>S233*H233</f>
        <v>0</v>
      </c>
      <c r="AR233" s="25" t="s">
        <v>217</v>
      </c>
      <c r="AT233" s="25" t="s">
        <v>212</v>
      </c>
      <c r="AU233" s="25" t="s">
        <v>81</v>
      </c>
      <c r="AY233" s="25" t="s">
        <v>210</v>
      </c>
      <c r="BE233" s="247">
        <f>IF(N233="základní",J233,0)</f>
        <v>0</v>
      </c>
      <c r="BF233" s="247">
        <f>IF(N233="snížená",J233,0)</f>
        <v>0</v>
      </c>
      <c r="BG233" s="247">
        <f>IF(N233="zákl. přenesená",J233,0)</f>
        <v>0</v>
      </c>
      <c r="BH233" s="247">
        <f>IF(N233="sníž. přenesená",J233,0)</f>
        <v>0</v>
      </c>
      <c r="BI233" s="247">
        <f>IF(N233="nulová",J233,0)</f>
        <v>0</v>
      </c>
      <c r="BJ233" s="25" t="s">
        <v>79</v>
      </c>
      <c r="BK233" s="247">
        <f>ROUND(I233*H233,2)</f>
        <v>0</v>
      </c>
      <c r="BL233" s="25" t="s">
        <v>217</v>
      </c>
      <c r="BM233" s="25" t="s">
        <v>2310</v>
      </c>
    </row>
    <row r="234" s="1" customFormat="1" ht="14.4" customHeight="1">
      <c r="B234" s="47"/>
      <c r="C234" s="236" t="s">
        <v>383</v>
      </c>
      <c r="D234" s="236" t="s">
        <v>212</v>
      </c>
      <c r="E234" s="237" t="s">
        <v>724</v>
      </c>
      <c r="F234" s="238" t="s">
        <v>2311</v>
      </c>
      <c r="G234" s="239" t="s">
        <v>251</v>
      </c>
      <c r="H234" s="240">
        <v>5.5</v>
      </c>
      <c r="I234" s="241"/>
      <c r="J234" s="242">
        <f>ROUND(I234*H234,2)</f>
        <v>0</v>
      </c>
      <c r="K234" s="238" t="s">
        <v>21</v>
      </c>
      <c r="L234" s="73"/>
      <c r="M234" s="243" t="s">
        <v>21</v>
      </c>
      <c r="N234" s="244" t="s">
        <v>43</v>
      </c>
      <c r="O234" s="48"/>
      <c r="P234" s="245">
        <f>O234*H234</f>
        <v>0</v>
      </c>
      <c r="Q234" s="245">
        <v>0</v>
      </c>
      <c r="R234" s="245">
        <f>Q234*H234</f>
        <v>0</v>
      </c>
      <c r="S234" s="245">
        <v>0</v>
      </c>
      <c r="T234" s="246">
        <f>S234*H234</f>
        <v>0</v>
      </c>
      <c r="AR234" s="25" t="s">
        <v>217</v>
      </c>
      <c r="AT234" s="25" t="s">
        <v>212</v>
      </c>
      <c r="AU234" s="25" t="s">
        <v>81</v>
      </c>
      <c r="AY234" s="25" t="s">
        <v>210</v>
      </c>
      <c r="BE234" s="247">
        <f>IF(N234="základní",J234,0)</f>
        <v>0</v>
      </c>
      <c r="BF234" s="247">
        <f>IF(N234="snížená",J234,0)</f>
        <v>0</v>
      </c>
      <c r="BG234" s="247">
        <f>IF(N234="zákl. přenesená",J234,0)</f>
        <v>0</v>
      </c>
      <c r="BH234" s="247">
        <f>IF(N234="sníž. přenesená",J234,0)</f>
        <v>0</v>
      </c>
      <c r="BI234" s="247">
        <f>IF(N234="nulová",J234,0)</f>
        <v>0</v>
      </c>
      <c r="BJ234" s="25" t="s">
        <v>79</v>
      </c>
      <c r="BK234" s="247">
        <f>ROUND(I234*H234,2)</f>
        <v>0</v>
      </c>
      <c r="BL234" s="25" t="s">
        <v>217</v>
      </c>
      <c r="BM234" s="25" t="s">
        <v>2312</v>
      </c>
    </row>
    <row r="235" s="1" customFormat="1" ht="14.4" customHeight="1">
      <c r="B235" s="47"/>
      <c r="C235" s="236" t="s">
        <v>388</v>
      </c>
      <c r="D235" s="236" t="s">
        <v>212</v>
      </c>
      <c r="E235" s="237" t="s">
        <v>728</v>
      </c>
      <c r="F235" s="238" t="s">
        <v>2313</v>
      </c>
      <c r="G235" s="239" t="s">
        <v>482</v>
      </c>
      <c r="H235" s="240">
        <v>1</v>
      </c>
      <c r="I235" s="241"/>
      <c r="J235" s="242">
        <f>ROUND(I235*H235,2)</f>
        <v>0</v>
      </c>
      <c r="K235" s="238" t="s">
        <v>21</v>
      </c>
      <c r="L235" s="73"/>
      <c r="M235" s="243" t="s">
        <v>21</v>
      </c>
      <c r="N235" s="244" t="s">
        <v>43</v>
      </c>
      <c r="O235" s="48"/>
      <c r="P235" s="245">
        <f>O235*H235</f>
        <v>0</v>
      </c>
      <c r="Q235" s="245">
        <v>0</v>
      </c>
      <c r="R235" s="245">
        <f>Q235*H235</f>
        <v>0</v>
      </c>
      <c r="S235" s="245">
        <v>0</v>
      </c>
      <c r="T235" s="246">
        <f>S235*H235</f>
        <v>0</v>
      </c>
      <c r="AR235" s="25" t="s">
        <v>217</v>
      </c>
      <c r="AT235" s="25" t="s">
        <v>212</v>
      </c>
      <c r="AU235" s="25" t="s">
        <v>81</v>
      </c>
      <c r="AY235" s="25" t="s">
        <v>210</v>
      </c>
      <c r="BE235" s="247">
        <f>IF(N235="základní",J235,0)</f>
        <v>0</v>
      </c>
      <c r="BF235" s="247">
        <f>IF(N235="snížená",J235,0)</f>
        <v>0</v>
      </c>
      <c r="BG235" s="247">
        <f>IF(N235="zákl. přenesená",J235,0)</f>
        <v>0</v>
      </c>
      <c r="BH235" s="247">
        <f>IF(N235="sníž. přenesená",J235,0)</f>
        <v>0</v>
      </c>
      <c r="BI235" s="247">
        <f>IF(N235="nulová",J235,0)</f>
        <v>0</v>
      </c>
      <c r="BJ235" s="25" t="s">
        <v>79</v>
      </c>
      <c r="BK235" s="247">
        <f>ROUND(I235*H235,2)</f>
        <v>0</v>
      </c>
      <c r="BL235" s="25" t="s">
        <v>217</v>
      </c>
      <c r="BM235" s="25" t="s">
        <v>2314</v>
      </c>
    </row>
    <row r="236" s="1" customFormat="1" ht="34.2" customHeight="1">
      <c r="B236" s="47"/>
      <c r="C236" s="236" t="s">
        <v>394</v>
      </c>
      <c r="D236" s="236" t="s">
        <v>212</v>
      </c>
      <c r="E236" s="237" t="s">
        <v>2315</v>
      </c>
      <c r="F236" s="238" t="s">
        <v>2316</v>
      </c>
      <c r="G236" s="239" t="s">
        <v>251</v>
      </c>
      <c r="H236" s="240">
        <v>5.5</v>
      </c>
      <c r="I236" s="241"/>
      <c r="J236" s="242">
        <f>ROUND(I236*H236,2)</f>
        <v>0</v>
      </c>
      <c r="K236" s="238" t="s">
        <v>216</v>
      </c>
      <c r="L236" s="73"/>
      <c r="M236" s="243" t="s">
        <v>21</v>
      </c>
      <c r="N236" s="244" t="s">
        <v>43</v>
      </c>
      <c r="O236" s="48"/>
      <c r="P236" s="245">
        <f>O236*H236</f>
        <v>0</v>
      </c>
      <c r="Q236" s="245">
        <v>1.1E-05</v>
      </c>
      <c r="R236" s="245">
        <f>Q236*H236</f>
        <v>6.05E-05</v>
      </c>
      <c r="S236" s="245">
        <v>0</v>
      </c>
      <c r="T236" s="246">
        <f>S236*H236</f>
        <v>0</v>
      </c>
      <c r="AR236" s="25" t="s">
        <v>217</v>
      </c>
      <c r="AT236" s="25" t="s">
        <v>212</v>
      </c>
      <c r="AU236" s="25" t="s">
        <v>81</v>
      </c>
      <c r="AY236" s="25" t="s">
        <v>210</v>
      </c>
      <c r="BE236" s="247">
        <f>IF(N236="základní",J236,0)</f>
        <v>0</v>
      </c>
      <c r="BF236" s="247">
        <f>IF(N236="snížená",J236,0)</f>
        <v>0</v>
      </c>
      <c r="BG236" s="247">
        <f>IF(N236="zákl. přenesená",J236,0)</f>
        <v>0</v>
      </c>
      <c r="BH236" s="247">
        <f>IF(N236="sníž. přenesená",J236,0)</f>
        <v>0</v>
      </c>
      <c r="BI236" s="247">
        <f>IF(N236="nulová",J236,0)</f>
        <v>0</v>
      </c>
      <c r="BJ236" s="25" t="s">
        <v>79</v>
      </c>
      <c r="BK236" s="247">
        <f>ROUND(I236*H236,2)</f>
        <v>0</v>
      </c>
      <c r="BL236" s="25" t="s">
        <v>217</v>
      </c>
      <c r="BM236" s="25" t="s">
        <v>2317</v>
      </c>
    </row>
    <row r="237" s="1" customFormat="1">
      <c r="B237" s="47"/>
      <c r="C237" s="75"/>
      <c r="D237" s="248" t="s">
        <v>219</v>
      </c>
      <c r="E237" s="75"/>
      <c r="F237" s="249" t="s">
        <v>2318</v>
      </c>
      <c r="G237" s="75"/>
      <c r="H237" s="75"/>
      <c r="I237" s="204"/>
      <c r="J237" s="75"/>
      <c r="K237" s="75"/>
      <c r="L237" s="73"/>
      <c r="M237" s="250"/>
      <c r="N237" s="48"/>
      <c r="O237" s="48"/>
      <c r="P237" s="48"/>
      <c r="Q237" s="48"/>
      <c r="R237" s="48"/>
      <c r="S237" s="48"/>
      <c r="T237" s="96"/>
      <c r="AT237" s="25" t="s">
        <v>219</v>
      </c>
      <c r="AU237" s="25" t="s">
        <v>81</v>
      </c>
    </row>
    <row r="238" s="12" customFormat="1">
      <c r="B238" s="251"/>
      <c r="C238" s="252"/>
      <c r="D238" s="248" t="s">
        <v>221</v>
      </c>
      <c r="E238" s="253" t="s">
        <v>21</v>
      </c>
      <c r="F238" s="254" t="s">
        <v>2319</v>
      </c>
      <c r="G238" s="252"/>
      <c r="H238" s="253" t="s">
        <v>21</v>
      </c>
      <c r="I238" s="255"/>
      <c r="J238" s="252"/>
      <c r="K238" s="252"/>
      <c r="L238" s="256"/>
      <c r="M238" s="257"/>
      <c r="N238" s="258"/>
      <c r="O238" s="258"/>
      <c r="P238" s="258"/>
      <c r="Q238" s="258"/>
      <c r="R238" s="258"/>
      <c r="S238" s="258"/>
      <c r="T238" s="259"/>
      <c r="AT238" s="260" t="s">
        <v>221</v>
      </c>
      <c r="AU238" s="260" t="s">
        <v>81</v>
      </c>
      <c r="AV238" s="12" t="s">
        <v>79</v>
      </c>
      <c r="AW238" s="12" t="s">
        <v>35</v>
      </c>
      <c r="AX238" s="12" t="s">
        <v>72</v>
      </c>
      <c r="AY238" s="260" t="s">
        <v>210</v>
      </c>
    </row>
    <row r="239" s="13" customFormat="1">
      <c r="B239" s="261"/>
      <c r="C239" s="262"/>
      <c r="D239" s="248" t="s">
        <v>221</v>
      </c>
      <c r="E239" s="263" t="s">
        <v>21</v>
      </c>
      <c r="F239" s="264" t="s">
        <v>2320</v>
      </c>
      <c r="G239" s="262"/>
      <c r="H239" s="265">
        <v>5.5</v>
      </c>
      <c r="I239" s="266"/>
      <c r="J239" s="262"/>
      <c r="K239" s="262"/>
      <c r="L239" s="267"/>
      <c r="M239" s="268"/>
      <c r="N239" s="269"/>
      <c r="O239" s="269"/>
      <c r="P239" s="269"/>
      <c r="Q239" s="269"/>
      <c r="R239" s="269"/>
      <c r="S239" s="269"/>
      <c r="T239" s="270"/>
      <c r="AT239" s="271" t="s">
        <v>221</v>
      </c>
      <c r="AU239" s="271" t="s">
        <v>81</v>
      </c>
      <c r="AV239" s="13" t="s">
        <v>81</v>
      </c>
      <c r="AW239" s="13" t="s">
        <v>35</v>
      </c>
      <c r="AX239" s="13" t="s">
        <v>72</v>
      </c>
      <c r="AY239" s="271" t="s">
        <v>210</v>
      </c>
    </row>
    <row r="240" s="14" customFormat="1">
      <c r="B240" s="272"/>
      <c r="C240" s="273"/>
      <c r="D240" s="248" t="s">
        <v>221</v>
      </c>
      <c r="E240" s="274" t="s">
        <v>21</v>
      </c>
      <c r="F240" s="275" t="s">
        <v>227</v>
      </c>
      <c r="G240" s="273"/>
      <c r="H240" s="276">
        <v>5.5</v>
      </c>
      <c r="I240" s="277"/>
      <c r="J240" s="273"/>
      <c r="K240" s="273"/>
      <c r="L240" s="278"/>
      <c r="M240" s="279"/>
      <c r="N240" s="280"/>
      <c r="O240" s="280"/>
      <c r="P240" s="280"/>
      <c r="Q240" s="280"/>
      <c r="R240" s="280"/>
      <c r="S240" s="280"/>
      <c r="T240" s="281"/>
      <c r="AT240" s="282" t="s">
        <v>221</v>
      </c>
      <c r="AU240" s="282" t="s">
        <v>81</v>
      </c>
      <c r="AV240" s="14" t="s">
        <v>217</v>
      </c>
      <c r="AW240" s="14" t="s">
        <v>35</v>
      </c>
      <c r="AX240" s="14" t="s">
        <v>79</v>
      </c>
      <c r="AY240" s="282" t="s">
        <v>210</v>
      </c>
    </row>
    <row r="241" s="1" customFormat="1" ht="14.4" customHeight="1">
      <c r="B241" s="47"/>
      <c r="C241" s="284" t="s">
        <v>400</v>
      </c>
      <c r="D241" s="284" t="s">
        <v>328</v>
      </c>
      <c r="E241" s="285" t="s">
        <v>2321</v>
      </c>
      <c r="F241" s="286" t="s">
        <v>2322</v>
      </c>
      <c r="G241" s="287" t="s">
        <v>251</v>
      </c>
      <c r="H241" s="288">
        <v>6.0499999999999998</v>
      </c>
      <c r="I241" s="289"/>
      <c r="J241" s="290">
        <f>ROUND(I241*H241,2)</f>
        <v>0</v>
      </c>
      <c r="K241" s="286" t="s">
        <v>216</v>
      </c>
      <c r="L241" s="291"/>
      <c r="M241" s="292" t="s">
        <v>21</v>
      </c>
      <c r="N241" s="293" t="s">
        <v>43</v>
      </c>
      <c r="O241" s="48"/>
      <c r="P241" s="245">
        <f>O241*H241</f>
        <v>0</v>
      </c>
      <c r="Q241" s="245">
        <v>0.0029399999999999999</v>
      </c>
      <c r="R241" s="245">
        <f>Q241*H241</f>
        <v>0.017786999999999997</v>
      </c>
      <c r="S241" s="245">
        <v>0</v>
      </c>
      <c r="T241" s="246">
        <f>S241*H241</f>
        <v>0</v>
      </c>
      <c r="AR241" s="25" t="s">
        <v>262</v>
      </c>
      <c r="AT241" s="25" t="s">
        <v>328</v>
      </c>
      <c r="AU241" s="25" t="s">
        <v>81</v>
      </c>
      <c r="AY241" s="25" t="s">
        <v>210</v>
      </c>
      <c r="BE241" s="247">
        <f>IF(N241="základní",J241,0)</f>
        <v>0</v>
      </c>
      <c r="BF241" s="247">
        <f>IF(N241="snížená",J241,0)</f>
        <v>0</v>
      </c>
      <c r="BG241" s="247">
        <f>IF(N241="zákl. přenesená",J241,0)</f>
        <v>0</v>
      </c>
      <c r="BH241" s="247">
        <f>IF(N241="sníž. přenesená",J241,0)</f>
        <v>0</v>
      </c>
      <c r="BI241" s="247">
        <f>IF(N241="nulová",J241,0)</f>
        <v>0</v>
      </c>
      <c r="BJ241" s="25" t="s">
        <v>79</v>
      </c>
      <c r="BK241" s="247">
        <f>ROUND(I241*H241,2)</f>
        <v>0</v>
      </c>
      <c r="BL241" s="25" t="s">
        <v>217</v>
      </c>
      <c r="BM241" s="25" t="s">
        <v>2323</v>
      </c>
    </row>
    <row r="242" s="13" customFormat="1">
      <c r="B242" s="261"/>
      <c r="C242" s="262"/>
      <c r="D242" s="248" t="s">
        <v>221</v>
      </c>
      <c r="E242" s="262"/>
      <c r="F242" s="264" t="s">
        <v>2324</v>
      </c>
      <c r="G242" s="262"/>
      <c r="H242" s="265">
        <v>6.0499999999999998</v>
      </c>
      <c r="I242" s="266"/>
      <c r="J242" s="262"/>
      <c r="K242" s="262"/>
      <c r="L242" s="267"/>
      <c r="M242" s="268"/>
      <c r="N242" s="269"/>
      <c r="O242" s="269"/>
      <c r="P242" s="269"/>
      <c r="Q242" s="269"/>
      <c r="R242" s="269"/>
      <c r="S242" s="269"/>
      <c r="T242" s="270"/>
      <c r="AT242" s="271" t="s">
        <v>221</v>
      </c>
      <c r="AU242" s="271" t="s">
        <v>81</v>
      </c>
      <c r="AV242" s="13" t="s">
        <v>81</v>
      </c>
      <c r="AW242" s="13" t="s">
        <v>6</v>
      </c>
      <c r="AX242" s="13" t="s">
        <v>79</v>
      </c>
      <c r="AY242" s="271" t="s">
        <v>210</v>
      </c>
    </row>
    <row r="243" s="11" customFormat="1" ht="29.88" customHeight="1">
      <c r="B243" s="220"/>
      <c r="C243" s="221"/>
      <c r="D243" s="222" t="s">
        <v>71</v>
      </c>
      <c r="E243" s="234" t="s">
        <v>270</v>
      </c>
      <c r="F243" s="234" t="s">
        <v>393</v>
      </c>
      <c r="G243" s="221"/>
      <c r="H243" s="221"/>
      <c r="I243" s="224"/>
      <c r="J243" s="235">
        <f>BK243</f>
        <v>0</v>
      </c>
      <c r="K243" s="221"/>
      <c r="L243" s="226"/>
      <c r="M243" s="227"/>
      <c r="N243" s="228"/>
      <c r="O243" s="228"/>
      <c r="P243" s="229">
        <f>SUM(P244:P249)</f>
        <v>0</v>
      </c>
      <c r="Q243" s="228"/>
      <c r="R243" s="229">
        <f>SUM(R244:R249)</f>
        <v>0</v>
      </c>
      <c r="S243" s="228"/>
      <c r="T243" s="230">
        <f>SUM(T244:T249)</f>
        <v>9.9359999999999982</v>
      </c>
      <c r="AR243" s="231" t="s">
        <v>79</v>
      </c>
      <c r="AT243" s="232" t="s">
        <v>71</v>
      </c>
      <c r="AU243" s="232" t="s">
        <v>79</v>
      </c>
      <c r="AY243" s="231" t="s">
        <v>210</v>
      </c>
      <c r="BK243" s="233">
        <f>SUM(BK244:BK249)</f>
        <v>0</v>
      </c>
    </row>
    <row r="244" s="1" customFormat="1" ht="22.8" customHeight="1">
      <c r="B244" s="47"/>
      <c r="C244" s="236" t="s">
        <v>406</v>
      </c>
      <c r="D244" s="236" t="s">
        <v>212</v>
      </c>
      <c r="E244" s="237" t="s">
        <v>458</v>
      </c>
      <c r="F244" s="238" t="s">
        <v>459</v>
      </c>
      <c r="G244" s="239" t="s">
        <v>258</v>
      </c>
      <c r="H244" s="240">
        <v>4.1399999999999997</v>
      </c>
      <c r="I244" s="241"/>
      <c r="J244" s="242">
        <f>ROUND(I244*H244,2)</f>
        <v>0</v>
      </c>
      <c r="K244" s="238" t="s">
        <v>216</v>
      </c>
      <c r="L244" s="73"/>
      <c r="M244" s="243" t="s">
        <v>21</v>
      </c>
      <c r="N244" s="244" t="s">
        <v>43</v>
      </c>
      <c r="O244" s="48"/>
      <c r="P244" s="245">
        <f>O244*H244</f>
        <v>0</v>
      </c>
      <c r="Q244" s="245">
        <v>0</v>
      </c>
      <c r="R244" s="245">
        <f>Q244*H244</f>
        <v>0</v>
      </c>
      <c r="S244" s="245">
        <v>2.3999999999999999</v>
      </c>
      <c r="T244" s="246">
        <f>S244*H244</f>
        <v>9.9359999999999982</v>
      </c>
      <c r="AR244" s="25" t="s">
        <v>217</v>
      </c>
      <c r="AT244" s="25" t="s">
        <v>212</v>
      </c>
      <c r="AU244" s="25" t="s">
        <v>81</v>
      </c>
      <c r="AY244" s="25" t="s">
        <v>210</v>
      </c>
      <c r="BE244" s="247">
        <f>IF(N244="základní",J244,0)</f>
        <v>0</v>
      </c>
      <c r="BF244" s="247">
        <f>IF(N244="snížená",J244,0)</f>
        <v>0</v>
      </c>
      <c r="BG244" s="247">
        <f>IF(N244="zákl. přenesená",J244,0)</f>
        <v>0</v>
      </c>
      <c r="BH244" s="247">
        <f>IF(N244="sníž. přenesená",J244,0)</f>
        <v>0</v>
      </c>
      <c r="BI244" s="247">
        <f>IF(N244="nulová",J244,0)</f>
        <v>0</v>
      </c>
      <c r="BJ244" s="25" t="s">
        <v>79</v>
      </c>
      <c r="BK244" s="247">
        <f>ROUND(I244*H244,2)</f>
        <v>0</v>
      </c>
      <c r="BL244" s="25" t="s">
        <v>217</v>
      </c>
      <c r="BM244" s="25" t="s">
        <v>2325</v>
      </c>
    </row>
    <row r="245" s="1" customFormat="1">
      <c r="B245" s="47"/>
      <c r="C245" s="75"/>
      <c r="D245" s="248" t="s">
        <v>219</v>
      </c>
      <c r="E245" s="75"/>
      <c r="F245" s="249" t="s">
        <v>461</v>
      </c>
      <c r="G245" s="75"/>
      <c r="H245" s="75"/>
      <c r="I245" s="204"/>
      <c r="J245" s="75"/>
      <c r="K245" s="75"/>
      <c r="L245" s="73"/>
      <c r="M245" s="250"/>
      <c r="N245" s="48"/>
      <c r="O245" s="48"/>
      <c r="P245" s="48"/>
      <c r="Q245" s="48"/>
      <c r="R245" s="48"/>
      <c r="S245" s="48"/>
      <c r="T245" s="96"/>
      <c r="AT245" s="25" t="s">
        <v>219</v>
      </c>
      <c r="AU245" s="25" t="s">
        <v>81</v>
      </c>
    </row>
    <row r="246" s="12" customFormat="1">
      <c r="B246" s="251"/>
      <c r="C246" s="252"/>
      <c r="D246" s="248" t="s">
        <v>221</v>
      </c>
      <c r="E246" s="253" t="s">
        <v>21</v>
      </c>
      <c r="F246" s="254" t="s">
        <v>2319</v>
      </c>
      <c r="G246" s="252"/>
      <c r="H246" s="253" t="s">
        <v>21</v>
      </c>
      <c r="I246" s="255"/>
      <c r="J246" s="252"/>
      <c r="K246" s="252"/>
      <c r="L246" s="256"/>
      <c r="M246" s="257"/>
      <c r="N246" s="258"/>
      <c r="O246" s="258"/>
      <c r="P246" s="258"/>
      <c r="Q246" s="258"/>
      <c r="R246" s="258"/>
      <c r="S246" s="258"/>
      <c r="T246" s="259"/>
      <c r="AT246" s="260" t="s">
        <v>221</v>
      </c>
      <c r="AU246" s="260" t="s">
        <v>81</v>
      </c>
      <c r="AV246" s="12" t="s">
        <v>79</v>
      </c>
      <c r="AW246" s="12" t="s">
        <v>35</v>
      </c>
      <c r="AX246" s="12" t="s">
        <v>72</v>
      </c>
      <c r="AY246" s="260" t="s">
        <v>210</v>
      </c>
    </row>
    <row r="247" s="13" customFormat="1">
      <c r="B247" s="261"/>
      <c r="C247" s="262"/>
      <c r="D247" s="248" t="s">
        <v>221</v>
      </c>
      <c r="E247" s="263" t="s">
        <v>21</v>
      </c>
      <c r="F247" s="264" t="s">
        <v>2326</v>
      </c>
      <c r="G247" s="262"/>
      <c r="H247" s="265">
        <v>1.6200000000000001</v>
      </c>
      <c r="I247" s="266"/>
      <c r="J247" s="262"/>
      <c r="K247" s="262"/>
      <c r="L247" s="267"/>
      <c r="M247" s="268"/>
      <c r="N247" s="269"/>
      <c r="O247" s="269"/>
      <c r="P247" s="269"/>
      <c r="Q247" s="269"/>
      <c r="R247" s="269"/>
      <c r="S247" s="269"/>
      <c r="T247" s="270"/>
      <c r="AT247" s="271" t="s">
        <v>221</v>
      </c>
      <c r="AU247" s="271" t="s">
        <v>81</v>
      </c>
      <c r="AV247" s="13" t="s">
        <v>81</v>
      </c>
      <c r="AW247" s="13" t="s">
        <v>35</v>
      </c>
      <c r="AX247" s="13" t="s">
        <v>72</v>
      </c>
      <c r="AY247" s="271" t="s">
        <v>210</v>
      </c>
    </row>
    <row r="248" s="13" customFormat="1">
      <c r="B248" s="261"/>
      <c r="C248" s="262"/>
      <c r="D248" s="248" t="s">
        <v>221</v>
      </c>
      <c r="E248" s="263" t="s">
        <v>21</v>
      </c>
      <c r="F248" s="264" t="s">
        <v>2327</v>
      </c>
      <c r="G248" s="262"/>
      <c r="H248" s="265">
        <v>2.52</v>
      </c>
      <c r="I248" s="266"/>
      <c r="J248" s="262"/>
      <c r="K248" s="262"/>
      <c r="L248" s="267"/>
      <c r="M248" s="268"/>
      <c r="N248" s="269"/>
      <c r="O248" s="269"/>
      <c r="P248" s="269"/>
      <c r="Q248" s="269"/>
      <c r="R248" s="269"/>
      <c r="S248" s="269"/>
      <c r="T248" s="270"/>
      <c r="AT248" s="271" t="s">
        <v>221</v>
      </c>
      <c r="AU248" s="271" t="s">
        <v>81</v>
      </c>
      <c r="AV248" s="13" t="s">
        <v>81</v>
      </c>
      <c r="AW248" s="13" t="s">
        <v>35</v>
      </c>
      <c r="AX248" s="13" t="s">
        <v>72</v>
      </c>
      <c r="AY248" s="271" t="s">
        <v>210</v>
      </c>
    </row>
    <row r="249" s="14" customFormat="1">
      <c r="B249" s="272"/>
      <c r="C249" s="273"/>
      <c r="D249" s="248" t="s">
        <v>221</v>
      </c>
      <c r="E249" s="274" t="s">
        <v>21</v>
      </c>
      <c r="F249" s="275" t="s">
        <v>227</v>
      </c>
      <c r="G249" s="273"/>
      <c r="H249" s="276">
        <v>4.1399999999999997</v>
      </c>
      <c r="I249" s="277"/>
      <c r="J249" s="273"/>
      <c r="K249" s="273"/>
      <c r="L249" s="278"/>
      <c r="M249" s="279"/>
      <c r="N249" s="280"/>
      <c r="O249" s="280"/>
      <c r="P249" s="280"/>
      <c r="Q249" s="280"/>
      <c r="R249" s="280"/>
      <c r="S249" s="280"/>
      <c r="T249" s="281"/>
      <c r="AT249" s="282" t="s">
        <v>221</v>
      </c>
      <c r="AU249" s="282" t="s">
        <v>81</v>
      </c>
      <c r="AV249" s="14" t="s">
        <v>217</v>
      </c>
      <c r="AW249" s="14" t="s">
        <v>35</v>
      </c>
      <c r="AX249" s="14" t="s">
        <v>79</v>
      </c>
      <c r="AY249" s="282" t="s">
        <v>210</v>
      </c>
    </row>
    <row r="250" s="11" customFormat="1" ht="29.88" customHeight="1">
      <c r="B250" s="220"/>
      <c r="C250" s="221"/>
      <c r="D250" s="222" t="s">
        <v>71</v>
      </c>
      <c r="E250" s="234" t="s">
        <v>577</v>
      </c>
      <c r="F250" s="234" t="s">
        <v>578</v>
      </c>
      <c r="G250" s="221"/>
      <c r="H250" s="221"/>
      <c r="I250" s="224"/>
      <c r="J250" s="235">
        <f>BK250</f>
        <v>0</v>
      </c>
      <c r="K250" s="221"/>
      <c r="L250" s="226"/>
      <c r="M250" s="227"/>
      <c r="N250" s="228"/>
      <c r="O250" s="228"/>
      <c r="P250" s="229">
        <f>SUM(P251:P257)</f>
        <v>0</v>
      </c>
      <c r="Q250" s="228"/>
      <c r="R250" s="229">
        <f>SUM(R251:R257)</f>
        <v>0</v>
      </c>
      <c r="S250" s="228"/>
      <c r="T250" s="230">
        <f>SUM(T251:T257)</f>
        <v>0</v>
      </c>
      <c r="AR250" s="231" t="s">
        <v>79</v>
      </c>
      <c r="AT250" s="232" t="s">
        <v>71</v>
      </c>
      <c r="AU250" s="232" t="s">
        <v>79</v>
      </c>
      <c r="AY250" s="231" t="s">
        <v>210</v>
      </c>
      <c r="BK250" s="233">
        <f>SUM(BK251:BK257)</f>
        <v>0</v>
      </c>
    </row>
    <row r="251" s="1" customFormat="1" ht="22.8" customHeight="1">
      <c r="B251" s="47"/>
      <c r="C251" s="236" t="s">
        <v>427</v>
      </c>
      <c r="D251" s="236" t="s">
        <v>212</v>
      </c>
      <c r="E251" s="237" t="s">
        <v>1268</v>
      </c>
      <c r="F251" s="238" t="s">
        <v>1269</v>
      </c>
      <c r="G251" s="239" t="s">
        <v>318</v>
      </c>
      <c r="H251" s="240">
        <v>9.9359999999999999</v>
      </c>
      <c r="I251" s="241"/>
      <c r="J251" s="242">
        <f>ROUND(I251*H251,2)</f>
        <v>0</v>
      </c>
      <c r="K251" s="238" t="s">
        <v>216</v>
      </c>
      <c r="L251" s="73"/>
      <c r="M251" s="243" t="s">
        <v>21</v>
      </c>
      <c r="N251" s="244" t="s">
        <v>43</v>
      </c>
      <c r="O251" s="48"/>
      <c r="P251" s="245">
        <f>O251*H251</f>
        <v>0</v>
      </c>
      <c r="Q251" s="245">
        <v>0</v>
      </c>
      <c r="R251" s="245">
        <f>Q251*H251</f>
        <v>0</v>
      </c>
      <c r="S251" s="245">
        <v>0</v>
      </c>
      <c r="T251" s="246">
        <f>S251*H251</f>
        <v>0</v>
      </c>
      <c r="AR251" s="25" t="s">
        <v>217</v>
      </c>
      <c r="AT251" s="25" t="s">
        <v>212</v>
      </c>
      <c r="AU251" s="25" t="s">
        <v>81</v>
      </c>
      <c r="AY251" s="25" t="s">
        <v>210</v>
      </c>
      <c r="BE251" s="247">
        <f>IF(N251="základní",J251,0)</f>
        <v>0</v>
      </c>
      <c r="BF251" s="247">
        <f>IF(N251="snížená",J251,0)</f>
        <v>0</v>
      </c>
      <c r="BG251" s="247">
        <f>IF(N251="zákl. přenesená",J251,0)</f>
        <v>0</v>
      </c>
      <c r="BH251" s="247">
        <f>IF(N251="sníž. přenesená",J251,0)</f>
        <v>0</v>
      </c>
      <c r="BI251" s="247">
        <f>IF(N251="nulová",J251,0)</f>
        <v>0</v>
      </c>
      <c r="BJ251" s="25" t="s">
        <v>79</v>
      </c>
      <c r="BK251" s="247">
        <f>ROUND(I251*H251,2)</f>
        <v>0</v>
      </c>
      <c r="BL251" s="25" t="s">
        <v>217</v>
      </c>
      <c r="BM251" s="25" t="s">
        <v>2328</v>
      </c>
    </row>
    <row r="252" s="1" customFormat="1">
      <c r="B252" s="47"/>
      <c r="C252" s="75"/>
      <c r="D252" s="248" t="s">
        <v>219</v>
      </c>
      <c r="E252" s="75"/>
      <c r="F252" s="249" t="s">
        <v>1271</v>
      </c>
      <c r="G252" s="75"/>
      <c r="H252" s="75"/>
      <c r="I252" s="204"/>
      <c r="J252" s="75"/>
      <c r="K252" s="75"/>
      <c r="L252" s="73"/>
      <c r="M252" s="250"/>
      <c r="N252" s="48"/>
      <c r="O252" s="48"/>
      <c r="P252" s="48"/>
      <c r="Q252" s="48"/>
      <c r="R252" s="48"/>
      <c r="S252" s="48"/>
      <c r="T252" s="96"/>
      <c r="AT252" s="25" t="s">
        <v>219</v>
      </c>
      <c r="AU252" s="25" t="s">
        <v>81</v>
      </c>
    </row>
    <row r="253" s="1" customFormat="1" ht="34.2" customHeight="1">
      <c r="B253" s="47"/>
      <c r="C253" s="236" t="s">
        <v>433</v>
      </c>
      <c r="D253" s="236" t="s">
        <v>212</v>
      </c>
      <c r="E253" s="237" t="s">
        <v>1273</v>
      </c>
      <c r="F253" s="238" t="s">
        <v>1274</v>
      </c>
      <c r="G253" s="239" t="s">
        <v>318</v>
      </c>
      <c r="H253" s="240">
        <v>198.72</v>
      </c>
      <c r="I253" s="241"/>
      <c r="J253" s="242">
        <f>ROUND(I253*H253,2)</f>
        <v>0</v>
      </c>
      <c r="K253" s="238" t="s">
        <v>216</v>
      </c>
      <c r="L253" s="73"/>
      <c r="M253" s="243" t="s">
        <v>21</v>
      </c>
      <c r="N253" s="244" t="s">
        <v>43</v>
      </c>
      <c r="O253" s="48"/>
      <c r="P253" s="245">
        <f>O253*H253</f>
        <v>0</v>
      </c>
      <c r="Q253" s="245">
        <v>0</v>
      </c>
      <c r="R253" s="245">
        <f>Q253*H253</f>
        <v>0</v>
      </c>
      <c r="S253" s="245">
        <v>0</v>
      </c>
      <c r="T253" s="246">
        <f>S253*H253</f>
        <v>0</v>
      </c>
      <c r="AR253" s="25" t="s">
        <v>217</v>
      </c>
      <c r="AT253" s="25" t="s">
        <v>212</v>
      </c>
      <c r="AU253" s="25" t="s">
        <v>81</v>
      </c>
      <c r="AY253" s="25" t="s">
        <v>210</v>
      </c>
      <c r="BE253" s="247">
        <f>IF(N253="základní",J253,0)</f>
        <v>0</v>
      </c>
      <c r="BF253" s="247">
        <f>IF(N253="snížená",J253,0)</f>
        <v>0</v>
      </c>
      <c r="BG253" s="247">
        <f>IF(N253="zákl. přenesená",J253,0)</f>
        <v>0</v>
      </c>
      <c r="BH253" s="247">
        <f>IF(N253="sníž. přenesená",J253,0)</f>
        <v>0</v>
      </c>
      <c r="BI253" s="247">
        <f>IF(N253="nulová",J253,0)</f>
        <v>0</v>
      </c>
      <c r="BJ253" s="25" t="s">
        <v>79</v>
      </c>
      <c r="BK253" s="247">
        <f>ROUND(I253*H253,2)</f>
        <v>0</v>
      </c>
      <c r="BL253" s="25" t="s">
        <v>217</v>
      </c>
      <c r="BM253" s="25" t="s">
        <v>2329</v>
      </c>
    </row>
    <row r="254" s="1" customFormat="1">
      <c r="B254" s="47"/>
      <c r="C254" s="75"/>
      <c r="D254" s="248" t="s">
        <v>219</v>
      </c>
      <c r="E254" s="75"/>
      <c r="F254" s="249" t="s">
        <v>1271</v>
      </c>
      <c r="G254" s="75"/>
      <c r="H254" s="75"/>
      <c r="I254" s="204"/>
      <c r="J254" s="75"/>
      <c r="K254" s="75"/>
      <c r="L254" s="73"/>
      <c r="M254" s="250"/>
      <c r="N254" s="48"/>
      <c r="O254" s="48"/>
      <c r="P254" s="48"/>
      <c r="Q254" s="48"/>
      <c r="R254" s="48"/>
      <c r="S254" s="48"/>
      <c r="T254" s="96"/>
      <c r="AT254" s="25" t="s">
        <v>219</v>
      </c>
      <c r="AU254" s="25" t="s">
        <v>81</v>
      </c>
    </row>
    <row r="255" s="13" customFormat="1">
      <c r="B255" s="261"/>
      <c r="C255" s="262"/>
      <c r="D255" s="248" t="s">
        <v>221</v>
      </c>
      <c r="E255" s="262"/>
      <c r="F255" s="264" t="s">
        <v>2330</v>
      </c>
      <c r="G255" s="262"/>
      <c r="H255" s="265">
        <v>198.72</v>
      </c>
      <c r="I255" s="266"/>
      <c r="J255" s="262"/>
      <c r="K255" s="262"/>
      <c r="L255" s="267"/>
      <c r="M255" s="268"/>
      <c r="N255" s="269"/>
      <c r="O255" s="269"/>
      <c r="P255" s="269"/>
      <c r="Q255" s="269"/>
      <c r="R255" s="269"/>
      <c r="S255" s="269"/>
      <c r="T255" s="270"/>
      <c r="AT255" s="271" t="s">
        <v>221</v>
      </c>
      <c r="AU255" s="271" t="s">
        <v>81</v>
      </c>
      <c r="AV255" s="13" t="s">
        <v>81</v>
      </c>
      <c r="AW255" s="13" t="s">
        <v>6</v>
      </c>
      <c r="AX255" s="13" t="s">
        <v>79</v>
      </c>
      <c r="AY255" s="271" t="s">
        <v>210</v>
      </c>
    </row>
    <row r="256" s="1" customFormat="1" ht="34.2" customHeight="1">
      <c r="B256" s="47"/>
      <c r="C256" s="236" t="s">
        <v>439</v>
      </c>
      <c r="D256" s="236" t="s">
        <v>212</v>
      </c>
      <c r="E256" s="237" t="s">
        <v>633</v>
      </c>
      <c r="F256" s="238" t="s">
        <v>634</v>
      </c>
      <c r="G256" s="239" t="s">
        <v>318</v>
      </c>
      <c r="H256" s="240">
        <v>9.9359999999999999</v>
      </c>
      <c r="I256" s="241"/>
      <c r="J256" s="242">
        <f>ROUND(I256*H256,2)</f>
        <v>0</v>
      </c>
      <c r="K256" s="238" t="s">
        <v>216</v>
      </c>
      <c r="L256" s="73"/>
      <c r="M256" s="243" t="s">
        <v>21</v>
      </c>
      <c r="N256" s="244" t="s">
        <v>43</v>
      </c>
      <c r="O256" s="48"/>
      <c r="P256" s="245">
        <f>O256*H256</f>
        <v>0</v>
      </c>
      <c r="Q256" s="245">
        <v>0</v>
      </c>
      <c r="R256" s="245">
        <f>Q256*H256</f>
        <v>0</v>
      </c>
      <c r="S256" s="245">
        <v>0</v>
      </c>
      <c r="T256" s="246">
        <f>S256*H256</f>
        <v>0</v>
      </c>
      <c r="AR256" s="25" t="s">
        <v>217</v>
      </c>
      <c r="AT256" s="25" t="s">
        <v>212</v>
      </c>
      <c r="AU256" s="25" t="s">
        <v>81</v>
      </c>
      <c r="AY256" s="25" t="s">
        <v>210</v>
      </c>
      <c r="BE256" s="247">
        <f>IF(N256="základní",J256,0)</f>
        <v>0</v>
      </c>
      <c r="BF256" s="247">
        <f>IF(N256="snížená",J256,0)</f>
        <v>0</v>
      </c>
      <c r="BG256" s="247">
        <f>IF(N256="zákl. přenesená",J256,0)</f>
        <v>0</v>
      </c>
      <c r="BH256" s="247">
        <f>IF(N256="sníž. přenesená",J256,0)</f>
        <v>0</v>
      </c>
      <c r="BI256" s="247">
        <f>IF(N256="nulová",J256,0)</f>
        <v>0</v>
      </c>
      <c r="BJ256" s="25" t="s">
        <v>79</v>
      </c>
      <c r="BK256" s="247">
        <f>ROUND(I256*H256,2)</f>
        <v>0</v>
      </c>
      <c r="BL256" s="25" t="s">
        <v>217</v>
      </c>
      <c r="BM256" s="25" t="s">
        <v>2331</v>
      </c>
    </row>
    <row r="257" s="1" customFormat="1">
      <c r="B257" s="47"/>
      <c r="C257" s="75"/>
      <c r="D257" s="248" t="s">
        <v>219</v>
      </c>
      <c r="E257" s="75"/>
      <c r="F257" s="249" t="s">
        <v>631</v>
      </c>
      <c r="G257" s="75"/>
      <c r="H257" s="75"/>
      <c r="I257" s="204"/>
      <c r="J257" s="75"/>
      <c r="K257" s="75"/>
      <c r="L257" s="73"/>
      <c r="M257" s="250"/>
      <c r="N257" s="48"/>
      <c r="O257" s="48"/>
      <c r="P257" s="48"/>
      <c r="Q257" s="48"/>
      <c r="R257" s="48"/>
      <c r="S257" s="48"/>
      <c r="T257" s="96"/>
      <c r="AT257" s="25" t="s">
        <v>219</v>
      </c>
      <c r="AU257" s="25" t="s">
        <v>81</v>
      </c>
    </row>
    <row r="258" s="11" customFormat="1" ht="29.88" customHeight="1">
      <c r="B258" s="220"/>
      <c r="C258" s="221"/>
      <c r="D258" s="222" t="s">
        <v>71</v>
      </c>
      <c r="E258" s="234" t="s">
        <v>1279</v>
      </c>
      <c r="F258" s="234" t="s">
        <v>1280</v>
      </c>
      <c r="G258" s="221"/>
      <c r="H258" s="221"/>
      <c r="I258" s="224"/>
      <c r="J258" s="235">
        <f>BK258</f>
        <v>0</v>
      </c>
      <c r="K258" s="221"/>
      <c r="L258" s="226"/>
      <c r="M258" s="227"/>
      <c r="N258" s="228"/>
      <c r="O258" s="228"/>
      <c r="P258" s="229">
        <f>SUM(P259:P260)</f>
        <v>0</v>
      </c>
      <c r="Q258" s="228"/>
      <c r="R258" s="229">
        <f>SUM(R259:R260)</f>
        <v>0</v>
      </c>
      <c r="S258" s="228"/>
      <c r="T258" s="230">
        <f>SUM(T259:T260)</f>
        <v>0</v>
      </c>
      <c r="AR258" s="231" t="s">
        <v>79</v>
      </c>
      <c r="AT258" s="232" t="s">
        <v>71</v>
      </c>
      <c r="AU258" s="232" t="s">
        <v>79</v>
      </c>
      <c r="AY258" s="231" t="s">
        <v>210</v>
      </c>
      <c r="BK258" s="233">
        <f>SUM(BK259:BK260)</f>
        <v>0</v>
      </c>
    </row>
    <row r="259" s="1" customFormat="1" ht="45.6" customHeight="1">
      <c r="B259" s="47"/>
      <c r="C259" s="236" t="s">
        <v>457</v>
      </c>
      <c r="D259" s="236" t="s">
        <v>212</v>
      </c>
      <c r="E259" s="237" t="s">
        <v>2332</v>
      </c>
      <c r="F259" s="238" t="s">
        <v>2333</v>
      </c>
      <c r="G259" s="239" t="s">
        <v>318</v>
      </c>
      <c r="H259" s="240">
        <v>229.88900000000001</v>
      </c>
      <c r="I259" s="241"/>
      <c r="J259" s="242">
        <f>ROUND(I259*H259,2)</f>
        <v>0</v>
      </c>
      <c r="K259" s="238" t="s">
        <v>216</v>
      </c>
      <c r="L259" s="73"/>
      <c r="M259" s="243" t="s">
        <v>21</v>
      </c>
      <c r="N259" s="244" t="s">
        <v>43</v>
      </c>
      <c r="O259" s="48"/>
      <c r="P259" s="245">
        <f>O259*H259</f>
        <v>0</v>
      </c>
      <c r="Q259" s="245">
        <v>0</v>
      </c>
      <c r="R259" s="245">
        <f>Q259*H259</f>
        <v>0</v>
      </c>
      <c r="S259" s="245">
        <v>0</v>
      </c>
      <c r="T259" s="246">
        <f>S259*H259</f>
        <v>0</v>
      </c>
      <c r="AR259" s="25" t="s">
        <v>217</v>
      </c>
      <c r="AT259" s="25" t="s">
        <v>212</v>
      </c>
      <c r="AU259" s="25" t="s">
        <v>81</v>
      </c>
      <c r="AY259" s="25" t="s">
        <v>210</v>
      </c>
      <c r="BE259" s="247">
        <f>IF(N259="základní",J259,0)</f>
        <v>0</v>
      </c>
      <c r="BF259" s="247">
        <f>IF(N259="snížená",J259,0)</f>
        <v>0</v>
      </c>
      <c r="BG259" s="247">
        <f>IF(N259="zákl. přenesená",J259,0)</f>
        <v>0</v>
      </c>
      <c r="BH259" s="247">
        <f>IF(N259="sníž. přenesená",J259,0)</f>
        <v>0</v>
      </c>
      <c r="BI259" s="247">
        <f>IF(N259="nulová",J259,0)</f>
        <v>0</v>
      </c>
      <c r="BJ259" s="25" t="s">
        <v>79</v>
      </c>
      <c r="BK259" s="247">
        <f>ROUND(I259*H259,2)</f>
        <v>0</v>
      </c>
      <c r="BL259" s="25" t="s">
        <v>217</v>
      </c>
      <c r="BM259" s="25" t="s">
        <v>2334</v>
      </c>
    </row>
    <row r="260" s="1" customFormat="1">
      <c r="B260" s="47"/>
      <c r="C260" s="75"/>
      <c r="D260" s="248" t="s">
        <v>219</v>
      </c>
      <c r="E260" s="75"/>
      <c r="F260" s="249" t="s">
        <v>2335</v>
      </c>
      <c r="G260" s="75"/>
      <c r="H260" s="75"/>
      <c r="I260" s="204"/>
      <c r="J260" s="75"/>
      <c r="K260" s="75"/>
      <c r="L260" s="73"/>
      <c r="M260" s="250"/>
      <c r="N260" s="48"/>
      <c r="O260" s="48"/>
      <c r="P260" s="48"/>
      <c r="Q260" s="48"/>
      <c r="R260" s="48"/>
      <c r="S260" s="48"/>
      <c r="T260" s="96"/>
      <c r="AT260" s="25" t="s">
        <v>219</v>
      </c>
      <c r="AU260" s="25" t="s">
        <v>81</v>
      </c>
    </row>
    <row r="261" s="11" customFormat="1" ht="37.44" customHeight="1">
      <c r="B261" s="220"/>
      <c r="C261" s="221"/>
      <c r="D261" s="222" t="s">
        <v>71</v>
      </c>
      <c r="E261" s="223" t="s">
        <v>659</v>
      </c>
      <c r="F261" s="223" t="s">
        <v>660</v>
      </c>
      <c r="G261" s="221"/>
      <c r="H261" s="221"/>
      <c r="I261" s="224"/>
      <c r="J261" s="225">
        <f>BK261</f>
        <v>0</v>
      </c>
      <c r="K261" s="221"/>
      <c r="L261" s="226"/>
      <c r="M261" s="227"/>
      <c r="N261" s="228"/>
      <c r="O261" s="228"/>
      <c r="P261" s="229">
        <f>P262</f>
        <v>0</v>
      </c>
      <c r="Q261" s="228"/>
      <c r="R261" s="229">
        <f>R262</f>
        <v>0</v>
      </c>
      <c r="S261" s="228"/>
      <c r="T261" s="230">
        <f>T262</f>
        <v>0</v>
      </c>
      <c r="AR261" s="231" t="s">
        <v>81</v>
      </c>
      <c r="AT261" s="232" t="s">
        <v>71</v>
      </c>
      <c r="AU261" s="232" t="s">
        <v>72</v>
      </c>
      <c r="AY261" s="231" t="s">
        <v>210</v>
      </c>
      <c r="BK261" s="233">
        <f>BK262</f>
        <v>0</v>
      </c>
    </row>
    <row r="262" s="11" customFormat="1" ht="19.92" customHeight="1">
      <c r="B262" s="220"/>
      <c r="C262" s="221"/>
      <c r="D262" s="222" t="s">
        <v>71</v>
      </c>
      <c r="E262" s="234" t="s">
        <v>723</v>
      </c>
      <c r="F262" s="234" t="s">
        <v>723</v>
      </c>
      <c r="G262" s="221"/>
      <c r="H262" s="221"/>
      <c r="I262" s="224"/>
      <c r="J262" s="235">
        <f>BK262</f>
        <v>0</v>
      </c>
      <c r="K262" s="221"/>
      <c r="L262" s="226"/>
      <c r="M262" s="227"/>
      <c r="N262" s="228"/>
      <c r="O262" s="228"/>
      <c r="P262" s="229">
        <f>SUM(P263:P269)</f>
        <v>0</v>
      </c>
      <c r="Q262" s="228"/>
      <c r="R262" s="229">
        <f>SUM(R263:R269)</f>
        <v>0</v>
      </c>
      <c r="S262" s="228"/>
      <c r="T262" s="230">
        <f>SUM(T263:T269)</f>
        <v>0</v>
      </c>
      <c r="AR262" s="231" t="s">
        <v>81</v>
      </c>
      <c r="AT262" s="232" t="s">
        <v>71</v>
      </c>
      <c r="AU262" s="232" t="s">
        <v>79</v>
      </c>
      <c r="AY262" s="231" t="s">
        <v>210</v>
      </c>
      <c r="BK262" s="233">
        <f>SUM(BK263:BK269)</f>
        <v>0</v>
      </c>
    </row>
    <row r="263" s="1" customFormat="1" ht="14.4" customHeight="1">
      <c r="B263" s="47"/>
      <c r="C263" s="236" t="s">
        <v>472</v>
      </c>
      <c r="D263" s="236" t="s">
        <v>212</v>
      </c>
      <c r="E263" s="237" t="s">
        <v>725</v>
      </c>
      <c r="F263" s="238" t="s">
        <v>734</v>
      </c>
      <c r="G263" s="239" t="s">
        <v>482</v>
      </c>
      <c r="H263" s="240">
        <v>0</v>
      </c>
      <c r="I263" s="241"/>
      <c r="J263" s="242">
        <f>ROUND(I263*H263,2)</f>
        <v>0</v>
      </c>
      <c r="K263" s="238" t="s">
        <v>21</v>
      </c>
      <c r="L263" s="73"/>
      <c r="M263" s="243" t="s">
        <v>21</v>
      </c>
      <c r="N263" s="244" t="s">
        <v>43</v>
      </c>
      <c r="O263" s="48"/>
      <c r="P263" s="245">
        <f>O263*H263</f>
        <v>0</v>
      </c>
      <c r="Q263" s="245">
        <v>0</v>
      </c>
      <c r="R263" s="245">
        <f>Q263*H263</f>
        <v>0</v>
      </c>
      <c r="S263" s="245">
        <v>0</v>
      </c>
      <c r="T263" s="246">
        <f>S263*H263</f>
        <v>0</v>
      </c>
      <c r="AR263" s="25" t="s">
        <v>140</v>
      </c>
      <c r="AT263" s="25" t="s">
        <v>212</v>
      </c>
      <c r="AU263" s="25" t="s">
        <v>81</v>
      </c>
      <c r="AY263" s="25" t="s">
        <v>210</v>
      </c>
      <c r="BE263" s="247">
        <f>IF(N263="základní",J263,0)</f>
        <v>0</v>
      </c>
      <c r="BF263" s="247">
        <f>IF(N263="snížená",J263,0)</f>
        <v>0</v>
      </c>
      <c r="BG263" s="247">
        <f>IF(N263="zákl. přenesená",J263,0)</f>
        <v>0</v>
      </c>
      <c r="BH263" s="247">
        <f>IF(N263="sníž. přenesená",J263,0)</f>
        <v>0</v>
      </c>
      <c r="BI263" s="247">
        <f>IF(N263="nulová",J263,0)</f>
        <v>0</v>
      </c>
      <c r="BJ263" s="25" t="s">
        <v>79</v>
      </c>
      <c r="BK263" s="247">
        <f>ROUND(I263*H263,2)</f>
        <v>0</v>
      </c>
      <c r="BL263" s="25" t="s">
        <v>140</v>
      </c>
      <c r="BM263" s="25" t="s">
        <v>2336</v>
      </c>
    </row>
    <row r="264" s="1" customFormat="1" ht="14.4" customHeight="1">
      <c r="B264" s="47"/>
      <c r="C264" s="236" t="s">
        <v>479</v>
      </c>
      <c r="D264" s="236" t="s">
        <v>212</v>
      </c>
      <c r="E264" s="237" t="s">
        <v>729</v>
      </c>
      <c r="F264" s="238" t="s">
        <v>734</v>
      </c>
      <c r="G264" s="239" t="s">
        <v>482</v>
      </c>
      <c r="H264" s="240">
        <v>0</v>
      </c>
      <c r="I264" s="241"/>
      <c r="J264" s="242">
        <f>ROUND(I264*H264,2)</f>
        <v>0</v>
      </c>
      <c r="K264" s="238" t="s">
        <v>21</v>
      </c>
      <c r="L264" s="73"/>
      <c r="M264" s="243" t="s">
        <v>21</v>
      </c>
      <c r="N264" s="244" t="s">
        <v>43</v>
      </c>
      <c r="O264" s="48"/>
      <c r="P264" s="245">
        <f>O264*H264</f>
        <v>0</v>
      </c>
      <c r="Q264" s="245">
        <v>0</v>
      </c>
      <c r="R264" s="245">
        <f>Q264*H264</f>
        <v>0</v>
      </c>
      <c r="S264" s="245">
        <v>0</v>
      </c>
      <c r="T264" s="246">
        <f>S264*H264</f>
        <v>0</v>
      </c>
      <c r="AR264" s="25" t="s">
        <v>140</v>
      </c>
      <c r="AT264" s="25" t="s">
        <v>212</v>
      </c>
      <c r="AU264" s="25" t="s">
        <v>81</v>
      </c>
      <c r="AY264" s="25" t="s">
        <v>210</v>
      </c>
      <c r="BE264" s="247">
        <f>IF(N264="základní",J264,0)</f>
        <v>0</v>
      </c>
      <c r="BF264" s="247">
        <f>IF(N264="snížená",J264,0)</f>
        <v>0</v>
      </c>
      <c r="BG264" s="247">
        <f>IF(N264="zákl. přenesená",J264,0)</f>
        <v>0</v>
      </c>
      <c r="BH264" s="247">
        <f>IF(N264="sníž. přenesená",J264,0)</f>
        <v>0</v>
      </c>
      <c r="BI264" s="247">
        <f>IF(N264="nulová",J264,0)</f>
        <v>0</v>
      </c>
      <c r="BJ264" s="25" t="s">
        <v>79</v>
      </c>
      <c r="BK264" s="247">
        <f>ROUND(I264*H264,2)</f>
        <v>0</v>
      </c>
      <c r="BL264" s="25" t="s">
        <v>140</v>
      </c>
      <c r="BM264" s="25" t="s">
        <v>2337</v>
      </c>
    </row>
    <row r="265" s="1" customFormat="1" ht="14.4" customHeight="1">
      <c r="B265" s="47"/>
      <c r="C265" s="236" t="s">
        <v>484</v>
      </c>
      <c r="D265" s="236" t="s">
        <v>212</v>
      </c>
      <c r="E265" s="237" t="s">
        <v>733</v>
      </c>
      <c r="F265" s="238" t="s">
        <v>734</v>
      </c>
      <c r="G265" s="239" t="s">
        <v>482</v>
      </c>
      <c r="H265" s="240">
        <v>0</v>
      </c>
      <c r="I265" s="241"/>
      <c r="J265" s="242">
        <f>ROUND(I265*H265,2)</f>
        <v>0</v>
      </c>
      <c r="K265" s="238" t="s">
        <v>21</v>
      </c>
      <c r="L265" s="73"/>
      <c r="M265" s="243" t="s">
        <v>21</v>
      </c>
      <c r="N265" s="244" t="s">
        <v>43</v>
      </c>
      <c r="O265" s="48"/>
      <c r="P265" s="245">
        <f>O265*H265</f>
        <v>0</v>
      </c>
      <c r="Q265" s="245">
        <v>0</v>
      </c>
      <c r="R265" s="245">
        <f>Q265*H265</f>
        <v>0</v>
      </c>
      <c r="S265" s="245">
        <v>0</v>
      </c>
      <c r="T265" s="246">
        <f>S265*H265</f>
        <v>0</v>
      </c>
      <c r="AR265" s="25" t="s">
        <v>140</v>
      </c>
      <c r="AT265" s="25" t="s">
        <v>212</v>
      </c>
      <c r="AU265" s="25" t="s">
        <v>81</v>
      </c>
      <c r="AY265" s="25" t="s">
        <v>210</v>
      </c>
      <c r="BE265" s="247">
        <f>IF(N265="základní",J265,0)</f>
        <v>0</v>
      </c>
      <c r="BF265" s="247">
        <f>IF(N265="snížená",J265,0)</f>
        <v>0</v>
      </c>
      <c r="BG265" s="247">
        <f>IF(N265="zákl. přenesená",J265,0)</f>
        <v>0</v>
      </c>
      <c r="BH265" s="247">
        <f>IF(N265="sníž. přenesená",J265,0)</f>
        <v>0</v>
      </c>
      <c r="BI265" s="247">
        <f>IF(N265="nulová",J265,0)</f>
        <v>0</v>
      </c>
      <c r="BJ265" s="25" t="s">
        <v>79</v>
      </c>
      <c r="BK265" s="247">
        <f>ROUND(I265*H265,2)</f>
        <v>0</v>
      </c>
      <c r="BL265" s="25" t="s">
        <v>140</v>
      </c>
      <c r="BM265" s="25" t="s">
        <v>2338</v>
      </c>
    </row>
    <row r="266" s="1" customFormat="1" ht="14.4" customHeight="1">
      <c r="B266" s="47"/>
      <c r="C266" s="236" t="s">
        <v>489</v>
      </c>
      <c r="D266" s="236" t="s">
        <v>212</v>
      </c>
      <c r="E266" s="237" t="s">
        <v>737</v>
      </c>
      <c r="F266" s="238" t="s">
        <v>734</v>
      </c>
      <c r="G266" s="239" t="s">
        <v>482</v>
      </c>
      <c r="H266" s="240">
        <v>0</v>
      </c>
      <c r="I266" s="241"/>
      <c r="J266" s="242">
        <f>ROUND(I266*H266,2)</f>
        <v>0</v>
      </c>
      <c r="K266" s="238" t="s">
        <v>21</v>
      </c>
      <c r="L266" s="73"/>
      <c r="M266" s="243" t="s">
        <v>21</v>
      </c>
      <c r="N266" s="244" t="s">
        <v>43</v>
      </c>
      <c r="O266" s="48"/>
      <c r="P266" s="245">
        <f>O266*H266</f>
        <v>0</v>
      </c>
      <c r="Q266" s="245">
        <v>0</v>
      </c>
      <c r="R266" s="245">
        <f>Q266*H266</f>
        <v>0</v>
      </c>
      <c r="S266" s="245">
        <v>0</v>
      </c>
      <c r="T266" s="246">
        <f>S266*H266</f>
        <v>0</v>
      </c>
      <c r="AR266" s="25" t="s">
        <v>140</v>
      </c>
      <c r="AT266" s="25" t="s">
        <v>212</v>
      </c>
      <c r="AU266" s="25" t="s">
        <v>81</v>
      </c>
      <c r="AY266" s="25" t="s">
        <v>210</v>
      </c>
      <c r="BE266" s="247">
        <f>IF(N266="základní",J266,0)</f>
        <v>0</v>
      </c>
      <c r="BF266" s="247">
        <f>IF(N266="snížená",J266,0)</f>
        <v>0</v>
      </c>
      <c r="BG266" s="247">
        <f>IF(N266="zákl. přenesená",J266,0)</f>
        <v>0</v>
      </c>
      <c r="BH266" s="247">
        <f>IF(N266="sníž. přenesená",J266,0)</f>
        <v>0</v>
      </c>
      <c r="BI266" s="247">
        <f>IF(N266="nulová",J266,0)</f>
        <v>0</v>
      </c>
      <c r="BJ266" s="25" t="s">
        <v>79</v>
      </c>
      <c r="BK266" s="247">
        <f>ROUND(I266*H266,2)</f>
        <v>0</v>
      </c>
      <c r="BL266" s="25" t="s">
        <v>140</v>
      </c>
      <c r="BM266" s="25" t="s">
        <v>2339</v>
      </c>
    </row>
    <row r="267" s="1" customFormat="1" ht="14.4" customHeight="1">
      <c r="B267" s="47"/>
      <c r="C267" s="236" t="s">
        <v>494</v>
      </c>
      <c r="D267" s="236" t="s">
        <v>212</v>
      </c>
      <c r="E267" s="237" t="s">
        <v>740</v>
      </c>
      <c r="F267" s="238" t="s">
        <v>734</v>
      </c>
      <c r="G267" s="239" t="s">
        <v>482</v>
      </c>
      <c r="H267" s="240">
        <v>0</v>
      </c>
      <c r="I267" s="241"/>
      <c r="J267" s="242">
        <f>ROUND(I267*H267,2)</f>
        <v>0</v>
      </c>
      <c r="K267" s="238" t="s">
        <v>21</v>
      </c>
      <c r="L267" s="73"/>
      <c r="M267" s="243" t="s">
        <v>21</v>
      </c>
      <c r="N267" s="244" t="s">
        <v>43</v>
      </c>
      <c r="O267" s="48"/>
      <c r="P267" s="245">
        <f>O267*H267</f>
        <v>0</v>
      </c>
      <c r="Q267" s="245">
        <v>0</v>
      </c>
      <c r="R267" s="245">
        <f>Q267*H267</f>
        <v>0</v>
      </c>
      <c r="S267" s="245">
        <v>0</v>
      </c>
      <c r="T267" s="246">
        <f>S267*H267</f>
        <v>0</v>
      </c>
      <c r="AR267" s="25" t="s">
        <v>140</v>
      </c>
      <c r="AT267" s="25" t="s">
        <v>212</v>
      </c>
      <c r="AU267" s="25" t="s">
        <v>81</v>
      </c>
      <c r="AY267" s="25" t="s">
        <v>210</v>
      </c>
      <c r="BE267" s="247">
        <f>IF(N267="základní",J267,0)</f>
        <v>0</v>
      </c>
      <c r="BF267" s="247">
        <f>IF(N267="snížená",J267,0)</f>
        <v>0</v>
      </c>
      <c r="BG267" s="247">
        <f>IF(N267="zákl. přenesená",J267,0)</f>
        <v>0</v>
      </c>
      <c r="BH267" s="247">
        <f>IF(N267="sníž. přenesená",J267,0)</f>
        <v>0</v>
      </c>
      <c r="BI267" s="247">
        <f>IF(N267="nulová",J267,0)</f>
        <v>0</v>
      </c>
      <c r="BJ267" s="25" t="s">
        <v>79</v>
      </c>
      <c r="BK267" s="247">
        <f>ROUND(I267*H267,2)</f>
        <v>0</v>
      </c>
      <c r="BL267" s="25" t="s">
        <v>140</v>
      </c>
      <c r="BM267" s="25" t="s">
        <v>2340</v>
      </c>
    </row>
    <row r="268" s="1" customFormat="1" ht="14.4" customHeight="1">
      <c r="B268" s="47"/>
      <c r="C268" s="236" t="s">
        <v>499</v>
      </c>
      <c r="D268" s="236" t="s">
        <v>212</v>
      </c>
      <c r="E268" s="237" t="s">
        <v>743</v>
      </c>
      <c r="F268" s="238" t="s">
        <v>734</v>
      </c>
      <c r="G268" s="239" t="s">
        <v>482</v>
      </c>
      <c r="H268" s="240">
        <v>0</v>
      </c>
      <c r="I268" s="241"/>
      <c r="J268" s="242">
        <f>ROUND(I268*H268,2)</f>
        <v>0</v>
      </c>
      <c r="K268" s="238" t="s">
        <v>21</v>
      </c>
      <c r="L268" s="73"/>
      <c r="M268" s="243" t="s">
        <v>21</v>
      </c>
      <c r="N268" s="244" t="s">
        <v>43</v>
      </c>
      <c r="O268" s="48"/>
      <c r="P268" s="245">
        <f>O268*H268</f>
        <v>0</v>
      </c>
      <c r="Q268" s="245">
        <v>0</v>
      </c>
      <c r="R268" s="245">
        <f>Q268*H268</f>
        <v>0</v>
      </c>
      <c r="S268" s="245">
        <v>0</v>
      </c>
      <c r="T268" s="246">
        <f>S268*H268</f>
        <v>0</v>
      </c>
      <c r="AR268" s="25" t="s">
        <v>140</v>
      </c>
      <c r="AT268" s="25" t="s">
        <v>212</v>
      </c>
      <c r="AU268" s="25" t="s">
        <v>81</v>
      </c>
      <c r="AY268" s="25" t="s">
        <v>210</v>
      </c>
      <c r="BE268" s="247">
        <f>IF(N268="základní",J268,0)</f>
        <v>0</v>
      </c>
      <c r="BF268" s="247">
        <f>IF(N268="snížená",J268,0)</f>
        <v>0</v>
      </c>
      <c r="BG268" s="247">
        <f>IF(N268="zákl. přenesená",J268,0)</f>
        <v>0</v>
      </c>
      <c r="BH268" s="247">
        <f>IF(N268="sníž. přenesená",J268,0)</f>
        <v>0</v>
      </c>
      <c r="BI268" s="247">
        <f>IF(N268="nulová",J268,0)</f>
        <v>0</v>
      </c>
      <c r="BJ268" s="25" t="s">
        <v>79</v>
      </c>
      <c r="BK268" s="247">
        <f>ROUND(I268*H268,2)</f>
        <v>0</v>
      </c>
      <c r="BL268" s="25" t="s">
        <v>140</v>
      </c>
      <c r="BM268" s="25" t="s">
        <v>2341</v>
      </c>
    </row>
    <row r="269" s="1" customFormat="1" ht="14.4" customHeight="1">
      <c r="B269" s="47"/>
      <c r="C269" s="236" t="s">
        <v>508</v>
      </c>
      <c r="D269" s="236" t="s">
        <v>212</v>
      </c>
      <c r="E269" s="237" t="s">
        <v>746</v>
      </c>
      <c r="F269" s="238" t="s">
        <v>734</v>
      </c>
      <c r="G269" s="239" t="s">
        <v>482</v>
      </c>
      <c r="H269" s="240">
        <v>0</v>
      </c>
      <c r="I269" s="241"/>
      <c r="J269" s="242">
        <f>ROUND(I269*H269,2)</f>
        <v>0</v>
      </c>
      <c r="K269" s="238" t="s">
        <v>21</v>
      </c>
      <c r="L269" s="73"/>
      <c r="M269" s="243" t="s">
        <v>21</v>
      </c>
      <c r="N269" s="305" t="s">
        <v>43</v>
      </c>
      <c r="O269" s="306"/>
      <c r="P269" s="307">
        <f>O269*H269</f>
        <v>0</v>
      </c>
      <c r="Q269" s="307">
        <v>0</v>
      </c>
      <c r="R269" s="307">
        <f>Q269*H269</f>
        <v>0</v>
      </c>
      <c r="S269" s="307">
        <v>0</v>
      </c>
      <c r="T269" s="308">
        <f>S269*H269</f>
        <v>0</v>
      </c>
      <c r="AR269" s="25" t="s">
        <v>140</v>
      </c>
      <c r="AT269" s="25" t="s">
        <v>212</v>
      </c>
      <c r="AU269" s="25" t="s">
        <v>81</v>
      </c>
      <c r="AY269" s="25" t="s">
        <v>210</v>
      </c>
      <c r="BE269" s="247">
        <f>IF(N269="základní",J269,0)</f>
        <v>0</v>
      </c>
      <c r="BF269" s="247">
        <f>IF(N269="snížená",J269,0)</f>
        <v>0</v>
      </c>
      <c r="BG269" s="247">
        <f>IF(N269="zákl. přenesená",J269,0)</f>
        <v>0</v>
      </c>
      <c r="BH269" s="247">
        <f>IF(N269="sníž. přenesená",J269,0)</f>
        <v>0</v>
      </c>
      <c r="BI269" s="247">
        <f>IF(N269="nulová",J269,0)</f>
        <v>0</v>
      </c>
      <c r="BJ269" s="25" t="s">
        <v>79</v>
      </c>
      <c r="BK269" s="247">
        <f>ROUND(I269*H269,2)</f>
        <v>0</v>
      </c>
      <c r="BL269" s="25" t="s">
        <v>140</v>
      </c>
      <c r="BM269" s="25" t="s">
        <v>2342</v>
      </c>
    </row>
    <row r="270" s="1" customFormat="1" ht="6.96" customHeight="1">
      <c r="B270" s="68"/>
      <c r="C270" s="69"/>
      <c r="D270" s="69"/>
      <c r="E270" s="69"/>
      <c r="F270" s="69"/>
      <c r="G270" s="69"/>
      <c r="H270" s="69"/>
      <c r="I270" s="179"/>
      <c r="J270" s="69"/>
      <c r="K270" s="69"/>
      <c r="L270" s="73"/>
    </row>
  </sheetData>
  <sheetProtection sheet="1" autoFilter="0" formatColumns="0" formatRows="0" objects="1" scenarios="1" spinCount="100000" saltValue="eQiSLXX5+NC4xV2e3edB9+AJUBkNUnpvSV2D0iXAzTP8P6wt8Tu6zZuI7dmYJCrxT7qc1bTzGxt9j/G7QFDXAQ==" hashValue="69ZE+rweohjPEYhkSYCMc/dJiRc+aU8MuOnQc5fltZaY13+bCJmulcxW+uHAIwCoLnbF87a42QfjWsrq+LmN+g==" algorithmName="SHA-512" password="CC35"/>
  <autoFilter ref="C93:K269"/>
  <mergeCells count="13">
    <mergeCell ref="E7:H7"/>
    <mergeCell ref="E9:H9"/>
    <mergeCell ref="E11:H11"/>
    <mergeCell ref="E26:H26"/>
    <mergeCell ref="E47:H47"/>
    <mergeCell ref="E49:H49"/>
    <mergeCell ref="E51:H51"/>
    <mergeCell ref="J55:J56"/>
    <mergeCell ref="E82:H82"/>
    <mergeCell ref="E84:H84"/>
    <mergeCell ref="E86:H86"/>
    <mergeCell ref="G1:H1"/>
    <mergeCell ref="L2:V2"/>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151</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2343</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2344</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ROUND(J96,2)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ROUND(SUM(BE96:BE348), 2)</f>
        <v>0</v>
      </c>
      <c r="G32" s="48"/>
      <c r="H32" s="48"/>
      <c r="I32" s="171">
        <v>0.20999999999999999</v>
      </c>
      <c r="J32" s="170">
        <f>ROUND(ROUND((SUM(BE96:BE348)), 2)*I32, 2)</f>
        <v>0</v>
      </c>
      <c r="K32" s="52"/>
    </row>
    <row r="33" s="1" customFormat="1" ht="14.4" customHeight="1">
      <c r="B33" s="47"/>
      <c r="C33" s="48"/>
      <c r="D33" s="48"/>
      <c r="E33" s="56" t="s">
        <v>44</v>
      </c>
      <c r="F33" s="170">
        <f>ROUND(SUM(BF96:BF348), 2)</f>
        <v>0</v>
      </c>
      <c r="G33" s="48"/>
      <c r="H33" s="48"/>
      <c r="I33" s="171">
        <v>0.14999999999999999</v>
      </c>
      <c r="J33" s="170">
        <f>ROUND(ROUND((SUM(BF96:BF348)), 2)*I33, 2)</f>
        <v>0</v>
      </c>
      <c r="K33" s="52"/>
    </row>
    <row r="34" hidden="1" s="1" customFormat="1" ht="14.4" customHeight="1">
      <c r="B34" s="47"/>
      <c r="C34" s="48"/>
      <c r="D34" s="48"/>
      <c r="E34" s="56" t="s">
        <v>45</v>
      </c>
      <c r="F34" s="170">
        <f>ROUND(SUM(BG96:BG348), 2)</f>
        <v>0</v>
      </c>
      <c r="G34" s="48"/>
      <c r="H34" s="48"/>
      <c r="I34" s="171">
        <v>0.20999999999999999</v>
      </c>
      <c r="J34" s="170">
        <v>0</v>
      </c>
      <c r="K34" s="52"/>
    </row>
    <row r="35" hidden="1" s="1" customFormat="1" ht="14.4" customHeight="1">
      <c r="B35" s="47"/>
      <c r="C35" s="48"/>
      <c r="D35" s="48"/>
      <c r="E35" s="56" t="s">
        <v>46</v>
      </c>
      <c r="F35" s="170">
        <f>ROUND(SUM(BH96:BH348), 2)</f>
        <v>0</v>
      </c>
      <c r="G35" s="48"/>
      <c r="H35" s="48"/>
      <c r="I35" s="171">
        <v>0.14999999999999999</v>
      </c>
      <c r="J35" s="170">
        <v>0</v>
      </c>
      <c r="K35" s="52"/>
    </row>
    <row r="36" hidden="1" s="1" customFormat="1" ht="14.4" customHeight="1">
      <c r="B36" s="47"/>
      <c r="C36" s="48"/>
      <c r="D36" s="48"/>
      <c r="E36" s="56" t="s">
        <v>47</v>
      </c>
      <c r="F36" s="170">
        <f>ROUND(SUM(BI96:BI348),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2343</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17.1 - Soupis prací - Mobiliář a drobná architektura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J96</f>
        <v>0</v>
      </c>
      <c r="K60" s="52"/>
      <c r="AU60" s="25" t="s">
        <v>178</v>
      </c>
    </row>
    <row r="61" s="8" customFormat="1" ht="24.96" customHeight="1">
      <c r="B61" s="190"/>
      <c r="C61" s="191"/>
      <c r="D61" s="192" t="s">
        <v>179</v>
      </c>
      <c r="E61" s="193"/>
      <c r="F61" s="193"/>
      <c r="G61" s="193"/>
      <c r="H61" s="193"/>
      <c r="I61" s="194"/>
      <c r="J61" s="195">
        <f>J97</f>
        <v>0</v>
      </c>
      <c r="K61" s="196"/>
    </row>
    <row r="62" s="9" customFormat="1" ht="19.92" customHeight="1">
      <c r="B62" s="197"/>
      <c r="C62" s="198"/>
      <c r="D62" s="199" t="s">
        <v>180</v>
      </c>
      <c r="E62" s="200"/>
      <c r="F62" s="200"/>
      <c r="G62" s="200"/>
      <c r="H62" s="200"/>
      <c r="I62" s="201"/>
      <c r="J62" s="202">
        <f>J98</f>
        <v>0</v>
      </c>
      <c r="K62" s="203"/>
    </row>
    <row r="63" s="9" customFormat="1" ht="19.92" customHeight="1">
      <c r="B63" s="197"/>
      <c r="C63" s="198"/>
      <c r="D63" s="199" t="s">
        <v>181</v>
      </c>
      <c r="E63" s="200"/>
      <c r="F63" s="200"/>
      <c r="G63" s="200"/>
      <c r="H63" s="200"/>
      <c r="I63" s="201"/>
      <c r="J63" s="202">
        <f>J145</f>
        <v>0</v>
      </c>
      <c r="K63" s="203"/>
    </row>
    <row r="64" s="9" customFormat="1" ht="19.92" customHeight="1">
      <c r="B64" s="197"/>
      <c r="C64" s="198"/>
      <c r="D64" s="199" t="s">
        <v>182</v>
      </c>
      <c r="E64" s="200"/>
      <c r="F64" s="200"/>
      <c r="G64" s="200"/>
      <c r="H64" s="200"/>
      <c r="I64" s="201"/>
      <c r="J64" s="202">
        <f>J184</f>
        <v>0</v>
      </c>
      <c r="K64" s="203"/>
    </row>
    <row r="65" s="9" customFormat="1" ht="19.92" customHeight="1">
      <c r="B65" s="197"/>
      <c r="C65" s="198"/>
      <c r="D65" s="199" t="s">
        <v>184</v>
      </c>
      <c r="E65" s="200"/>
      <c r="F65" s="200"/>
      <c r="G65" s="200"/>
      <c r="H65" s="200"/>
      <c r="I65" s="201"/>
      <c r="J65" s="202">
        <f>J196</f>
        <v>0</v>
      </c>
      <c r="K65" s="203"/>
    </row>
    <row r="66" s="9" customFormat="1" ht="19.92" customHeight="1">
      <c r="B66" s="197"/>
      <c r="C66" s="198"/>
      <c r="D66" s="199" t="s">
        <v>185</v>
      </c>
      <c r="E66" s="200"/>
      <c r="F66" s="200"/>
      <c r="G66" s="200"/>
      <c r="H66" s="200"/>
      <c r="I66" s="201"/>
      <c r="J66" s="202">
        <f>J227</f>
        <v>0</v>
      </c>
      <c r="K66" s="203"/>
    </row>
    <row r="67" s="9" customFormat="1" ht="19.92" customHeight="1">
      <c r="B67" s="197"/>
      <c r="C67" s="198"/>
      <c r="D67" s="199" t="s">
        <v>186</v>
      </c>
      <c r="E67" s="200"/>
      <c r="F67" s="200"/>
      <c r="G67" s="200"/>
      <c r="H67" s="200"/>
      <c r="I67" s="201"/>
      <c r="J67" s="202">
        <f>J230</f>
        <v>0</v>
      </c>
      <c r="K67" s="203"/>
    </row>
    <row r="68" s="9" customFormat="1" ht="19.92" customHeight="1">
      <c r="B68" s="197"/>
      <c r="C68" s="198"/>
      <c r="D68" s="199" t="s">
        <v>187</v>
      </c>
      <c r="E68" s="200"/>
      <c r="F68" s="200"/>
      <c r="G68" s="200"/>
      <c r="H68" s="200"/>
      <c r="I68" s="201"/>
      <c r="J68" s="202">
        <f>J267</f>
        <v>0</v>
      </c>
      <c r="K68" s="203"/>
    </row>
    <row r="69" s="9" customFormat="1" ht="19.92" customHeight="1">
      <c r="B69" s="197"/>
      <c r="C69" s="198"/>
      <c r="D69" s="199" t="s">
        <v>751</v>
      </c>
      <c r="E69" s="200"/>
      <c r="F69" s="200"/>
      <c r="G69" s="200"/>
      <c r="H69" s="200"/>
      <c r="I69" s="201"/>
      <c r="J69" s="202">
        <f>J275</f>
        <v>0</v>
      </c>
      <c r="K69" s="203"/>
    </row>
    <row r="70" s="8" customFormat="1" ht="24.96" customHeight="1">
      <c r="B70" s="190"/>
      <c r="C70" s="191"/>
      <c r="D70" s="192" t="s">
        <v>188</v>
      </c>
      <c r="E70" s="193"/>
      <c r="F70" s="193"/>
      <c r="G70" s="193"/>
      <c r="H70" s="193"/>
      <c r="I70" s="194"/>
      <c r="J70" s="195">
        <f>J278</f>
        <v>0</v>
      </c>
      <c r="K70" s="196"/>
    </row>
    <row r="71" s="9" customFormat="1" ht="19.92" customHeight="1">
      <c r="B71" s="197"/>
      <c r="C71" s="198"/>
      <c r="D71" s="199" t="s">
        <v>189</v>
      </c>
      <c r="E71" s="200"/>
      <c r="F71" s="200"/>
      <c r="G71" s="200"/>
      <c r="H71" s="200"/>
      <c r="I71" s="201"/>
      <c r="J71" s="202">
        <f>J279</f>
        <v>0</v>
      </c>
      <c r="K71" s="203"/>
    </row>
    <row r="72" s="9" customFormat="1" ht="19.92" customHeight="1">
      <c r="B72" s="197"/>
      <c r="C72" s="198"/>
      <c r="D72" s="199" t="s">
        <v>1448</v>
      </c>
      <c r="E72" s="200"/>
      <c r="F72" s="200"/>
      <c r="G72" s="200"/>
      <c r="H72" s="200"/>
      <c r="I72" s="201"/>
      <c r="J72" s="202">
        <f>J303</f>
        <v>0</v>
      </c>
      <c r="K72" s="203"/>
    </row>
    <row r="73" s="9" customFormat="1" ht="19.92" customHeight="1">
      <c r="B73" s="197"/>
      <c r="C73" s="198"/>
      <c r="D73" s="199" t="s">
        <v>192</v>
      </c>
      <c r="E73" s="200"/>
      <c r="F73" s="200"/>
      <c r="G73" s="200"/>
      <c r="H73" s="200"/>
      <c r="I73" s="201"/>
      <c r="J73" s="202">
        <f>J316</f>
        <v>0</v>
      </c>
      <c r="K73" s="203"/>
    </row>
    <row r="74" s="9" customFormat="1" ht="19.92" customHeight="1">
      <c r="B74" s="197"/>
      <c r="C74" s="198"/>
      <c r="D74" s="199" t="s">
        <v>193</v>
      </c>
      <c r="E74" s="200"/>
      <c r="F74" s="200"/>
      <c r="G74" s="200"/>
      <c r="H74" s="200"/>
      <c r="I74" s="201"/>
      <c r="J74" s="202">
        <f>J341</f>
        <v>0</v>
      </c>
      <c r="K74" s="203"/>
    </row>
    <row r="75" s="1" customFormat="1" ht="21.84" customHeight="1">
      <c r="B75" s="47"/>
      <c r="C75" s="48"/>
      <c r="D75" s="48"/>
      <c r="E75" s="48"/>
      <c r="F75" s="48"/>
      <c r="G75" s="48"/>
      <c r="H75" s="48"/>
      <c r="I75" s="157"/>
      <c r="J75" s="48"/>
      <c r="K75" s="52"/>
    </row>
    <row r="76" s="1" customFormat="1" ht="6.96" customHeight="1">
      <c r="B76" s="68"/>
      <c r="C76" s="69"/>
      <c r="D76" s="69"/>
      <c r="E76" s="69"/>
      <c r="F76" s="69"/>
      <c r="G76" s="69"/>
      <c r="H76" s="69"/>
      <c r="I76" s="179"/>
      <c r="J76" s="69"/>
      <c r="K76" s="70"/>
    </row>
    <row r="80" s="1" customFormat="1" ht="6.96" customHeight="1">
      <c r="B80" s="71"/>
      <c r="C80" s="72"/>
      <c r="D80" s="72"/>
      <c r="E80" s="72"/>
      <c r="F80" s="72"/>
      <c r="G80" s="72"/>
      <c r="H80" s="72"/>
      <c r="I80" s="182"/>
      <c r="J80" s="72"/>
      <c r="K80" s="72"/>
      <c r="L80" s="73"/>
    </row>
    <row r="81" s="1" customFormat="1" ht="36.96" customHeight="1">
      <c r="B81" s="47"/>
      <c r="C81" s="74" t="s">
        <v>194</v>
      </c>
      <c r="D81" s="75"/>
      <c r="E81" s="75"/>
      <c r="F81" s="75"/>
      <c r="G81" s="75"/>
      <c r="H81" s="75"/>
      <c r="I81" s="204"/>
      <c r="J81" s="75"/>
      <c r="K81" s="75"/>
      <c r="L81" s="73"/>
    </row>
    <row r="82" s="1" customFormat="1" ht="6.96" customHeight="1">
      <c r="B82" s="47"/>
      <c r="C82" s="75"/>
      <c r="D82" s="75"/>
      <c r="E82" s="75"/>
      <c r="F82" s="75"/>
      <c r="G82" s="75"/>
      <c r="H82" s="75"/>
      <c r="I82" s="204"/>
      <c r="J82" s="75"/>
      <c r="K82" s="75"/>
      <c r="L82" s="73"/>
    </row>
    <row r="83" s="1" customFormat="1" ht="14.4" customHeight="1">
      <c r="B83" s="47"/>
      <c r="C83" s="77" t="s">
        <v>18</v>
      </c>
      <c r="D83" s="75"/>
      <c r="E83" s="75"/>
      <c r="F83" s="75"/>
      <c r="G83" s="75"/>
      <c r="H83" s="75"/>
      <c r="I83" s="204"/>
      <c r="J83" s="75"/>
      <c r="K83" s="75"/>
      <c r="L83" s="73"/>
    </row>
    <row r="84" s="1" customFormat="1" ht="14.4" customHeight="1">
      <c r="B84" s="47"/>
      <c r="C84" s="75"/>
      <c r="D84" s="75"/>
      <c r="E84" s="205" t="str">
        <f>E7</f>
        <v>Náměstí Ostrava-Jih, Veřejný prostor Hrabůvka</v>
      </c>
      <c r="F84" s="77"/>
      <c r="G84" s="77"/>
      <c r="H84" s="77"/>
      <c r="I84" s="204"/>
      <c r="J84" s="75"/>
      <c r="K84" s="75"/>
      <c r="L84" s="73"/>
    </row>
    <row r="85">
      <c r="B85" s="29"/>
      <c r="C85" s="77" t="s">
        <v>169</v>
      </c>
      <c r="D85" s="206"/>
      <c r="E85" s="206"/>
      <c r="F85" s="206"/>
      <c r="G85" s="206"/>
      <c r="H85" s="206"/>
      <c r="I85" s="149"/>
      <c r="J85" s="206"/>
      <c r="K85" s="206"/>
      <c r="L85" s="207"/>
    </row>
    <row r="86" s="1" customFormat="1" ht="14.4" customHeight="1">
      <c r="B86" s="47"/>
      <c r="C86" s="75"/>
      <c r="D86" s="75"/>
      <c r="E86" s="205" t="s">
        <v>2343</v>
      </c>
      <c r="F86" s="75"/>
      <c r="G86" s="75"/>
      <c r="H86" s="75"/>
      <c r="I86" s="204"/>
      <c r="J86" s="75"/>
      <c r="K86" s="75"/>
      <c r="L86" s="73"/>
    </row>
    <row r="87" s="1" customFormat="1" ht="14.4" customHeight="1">
      <c r="B87" s="47"/>
      <c r="C87" s="77" t="s">
        <v>171</v>
      </c>
      <c r="D87" s="75"/>
      <c r="E87" s="75"/>
      <c r="F87" s="75"/>
      <c r="G87" s="75"/>
      <c r="H87" s="75"/>
      <c r="I87" s="204"/>
      <c r="J87" s="75"/>
      <c r="K87" s="75"/>
      <c r="L87" s="73"/>
    </row>
    <row r="88" s="1" customFormat="1" ht="16.2" customHeight="1">
      <c r="B88" s="47"/>
      <c r="C88" s="75"/>
      <c r="D88" s="75"/>
      <c r="E88" s="83" t="str">
        <f>E11</f>
        <v xml:space="preserve">17.1 - Soupis prací - Mobiliář a drobná architektura </v>
      </c>
      <c r="F88" s="75"/>
      <c r="G88" s="75"/>
      <c r="H88" s="75"/>
      <c r="I88" s="204"/>
      <c r="J88" s="75"/>
      <c r="K88" s="75"/>
      <c r="L88" s="73"/>
    </row>
    <row r="89" s="1" customFormat="1" ht="6.96" customHeight="1">
      <c r="B89" s="47"/>
      <c r="C89" s="75"/>
      <c r="D89" s="75"/>
      <c r="E89" s="75"/>
      <c r="F89" s="75"/>
      <c r="G89" s="75"/>
      <c r="H89" s="75"/>
      <c r="I89" s="204"/>
      <c r="J89" s="75"/>
      <c r="K89" s="75"/>
      <c r="L89" s="73"/>
    </row>
    <row r="90" s="1" customFormat="1" ht="18" customHeight="1">
      <c r="B90" s="47"/>
      <c r="C90" s="77" t="s">
        <v>23</v>
      </c>
      <c r="D90" s="75"/>
      <c r="E90" s="75"/>
      <c r="F90" s="208" t="str">
        <f>F14</f>
        <v xml:space="preserve"> </v>
      </c>
      <c r="G90" s="75"/>
      <c r="H90" s="75"/>
      <c r="I90" s="209" t="s">
        <v>25</v>
      </c>
      <c r="J90" s="86" t="str">
        <f>IF(J14="","",J14)</f>
        <v>24. 5. 2018</v>
      </c>
      <c r="K90" s="75"/>
      <c r="L90" s="73"/>
    </row>
    <row r="91" s="1" customFormat="1" ht="6.96" customHeight="1">
      <c r="B91" s="47"/>
      <c r="C91" s="75"/>
      <c r="D91" s="75"/>
      <c r="E91" s="75"/>
      <c r="F91" s="75"/>
      <c r="G91" s="75"/>
      <c r="H91" s="75"/>
      <c r="I91" s="204"/>
      <c r="J91" s="75"/>
      <c r="K91" s="75"/>
      <c r="L91" s="73"/>
    </row>
    <row r="92" s="1" customFormat="1">
      <c r="B92" s="47"/>
      <c r="C92" s="77" t="s">
        <v>27</v>
      </c>
      <c r="D92" s="75"/>
      <c r="E92" s="75"/>
      <c r="F92" s="208" t="str">
        <f>E17</f>
        <v>SMO-Úřad městského obvodu Ostrava-jih</v>
      </c>
      <c r="G92" s="75"/>
      <c r="H92" s="75"/>
      <c r="I92" s="209" t="s">
        <v>33</v>
      </c>
      <c r="J92" s="208" t="str">
        <f>E23</f>
        <v xml:space="preserve">PROJEKTSTUDIO EUCZ, s.r.o., Ostrava </v>
      </c>
      <c r="K92" s="75"/>
      <c r="L92" s="73"/>
    </row>
    <row r="93" s="1" customFormat="1" ht="14.4" customHeight="1">
      <c r="B93" s="47"/>
      <c r="C93" s="77" t="s">
        <v>31</v>
      </c>
      <c r="D93" s="75"/>
      <c r="E93" s="75"/>
      <c r="F93" s="208" t="str">
        <f>IF(E20="","",E20)</f>
        <v/>
      </c>
      <c r="G93" s="75"/>
      <c r="H93" s="75"/>
      <c r="I93" s="204"/>
      <c r="J93" s="75"/>
      <c r="K93" s="75"/>
      <c r="L93" s="73"/>
    </row>
    <row r="94" s="1" customFormat="1" ht="10.32" customHeight="1">
      <c r="B94" s="47"/>
      <c r="C94" s="75"/>
      <c r="D94" s="75"/>
      <c r="E94" s="75"/>
      <c r="F94" s="75"/>
      <c r="G94" s="75"/>
      <c r="H94" s="75"/>
      <c r="I94" s="204"/>
      <c r="J94" s="75"/>
      <c r="K94" s="75"/>
      <c r="L94" s="73"/>
    </row>
    <row r="95" s="10" customFormat="1" ht="29.28" customHeight="1">
      <c r="B95" s="210"/>
      <c r="C95" s="211" t="s">
        <v>195</v>
      </c>
      <c r="D95" s="212" t="s">
        <v>57</v>
      </c>
      <c r="E95" s="212" t="s">
        <v>53</v>
      </c>
      <c r="F95" s="212" t="s">
        <v>196</v>
      </c>
      <c r="G95" s="212" t="s">
        <v>197</v>
      </c>
      <c r="H95" s="212" t="s">
        <v>198</v>
      </c>
      <c r="I95" s="213" t="s">
        <v>199</v>
      </c>
      <c r="J95" s="212" t="s">
        <v>176</v>
      </c>
      <c r="K95" s="214" t="s">
        <v>200</v>
      </c>
      <c r="L95" s="215"/>
      <c r="M95" s="103" t="s">
        <v>201</v>
      </c>
      <c r="N95" s="104" t="s">
        <v>42</v>
      </c>
      <c r="O95" s="104" t="s">
        <v>202</v>
      </c>
      <c r="P95" s="104" t="s">
        <v>203</v>
      </c>
      <c r="Q95" s="104" t="s">
        <v>204</v>
      </c>
      <c r="R95" s="104" t="s">
        <v>205</v>
      </c>
      <c r="S95" s="104" t="s">
        <v>206</v>
      </c>
      <c r="T95" s="105" t="s">
        <v>207</v>
      </c>
    </row>
    <row r="96" s="1" customFormat="1" ht="29.28" customHeight="1">
      <c r="B96" s="47"/>
      <c r="C96" s="109" t="s">
        <v>177</v>
      </c>
      <c r="D96" s="75"/>
      <c r="E96" s="75"/>
      <c r="F96" s="75"/>
      <c r="G96" s="75"/>
      <c r="H96" s="75"/>
      <c r="I96" s="204"/>
      <c r="J96" s="216">
        <f>BK96</f>
        <v>0</v>
      </c>
      <c r="K96" s="75"/>
      <c r="L96" s="73"/>
      <c r="M96" s="106"/>
      <c r="N96" s="107"/>
      <c r="O96" s="107"/>
      <c r="P96" s="217">
        <f>P97+P278</f>
        <v>0</v>
      </c>
      <c r="Q96" s="107"/>
      <c r="R96" s="217">
        <f>R97+R278</f>
        <v>77.540842049074001</v>
      </c>
      <c r="S96" s="107"/>
      <c r="T96" s="218">
        <f>T97+T278</f>
        <v>0.84500000000000008</v>
      </c>
      <c r="AT96" s="25" t="s">
        <v>71</v>
      </c>
      <c r="AU96" s="25" t="s">
        <v>178</v>
      </c>
      <c r="BK96" s="219">
        <f>BK97+BK278</f>
        <v>0</v>
      </c>
    </row>
    <row r="97" s="11" customFormat="1" ht="37.44" customHeight="1">
      <c r="B97" s="220"/>
      <c r="C97" s="221"/>
      <c r="D97" s="222" t="s">
        <v>71</v>
      </c>
      <c r="E97" s="223" t="s">
        <v>208</v>
      </c>
      <c r="F97" s="223" t="s">
        <v>209</v>
      </c>
      <c r="G97" s="221"/>
      <c r="H97" s="221"/>
      <c r="I97" s="224"/>
      <c r="J97" s="225">
        <f>BK97</f>
        <v>0</v>
      </c>
      <c r="K97" s="221"/>
      <c r="L97" s="226"/>
      <c r="M97" s="227"/>
      <c r="N97" s="228"/>
      <c r="O97" s="228"/>
      <c r="P97" s="229">
        <f>P98+P145+P184+P196+P227+P230+P267+P275</f>
        <v>0</v>
      </c>
      <c r="Q97" s="228"/>
      <c r="R97" s="229">
        <f>R98+R145+R184+R196+R227+R230+R267+R275</f>
        <v>64.348507849073997</v>
      </c>
      <c r="S97" s="228"/>
      <c r="T97" s="230">
        <f>T98+T145+T184+T196+T227+T230+T267+T275</f>
        <v>0.84500000000000008</v>
      </c>
      <c r="AR97" s="231" t="s">
        <v>79</v>
      </c>
      <c r="AT97" s="232" t="s">
        <v>71</v>
      </c>
      <c r="AU97" s="232" t="s">
        <v>72</v>
      </c>
      <c r="AY97" s="231" t="s">
        <v>210</v>
      </c>
      <c r="BK97" s="233">
        <f>BK98+BK145+BK184+BK196+BK227+BK230+BK267+BK275</f>
        <v>0</v>
      </c>
    </row>
    <row r="98" s="11" customFormat="1" ht="19.92" customHeight="1">
      <c r="B98" s="220"/>
      <c r="C98" s="221"/>
      <c r="D98" s="222" t="s">
        <v>71</v>
      </c>
      <c r="E98" s="234" t="s">
        <v>79</v>
      </c>
      <c r="F98" s="234" t="s">
        <v>211</v>
      </c>
      <c r="G98" s="221"/>
      <c r="H98" s="221"/>
      <c r="I98" s="224"/>
      <c r="J98" s="235">
        <f>BK98</f>
        <v>0</v>
      </c>
      <c r="K98" s="221"/>
      <c r="L98" s="226"/>
      <c r="M98" s="227"/>
      <c r="N98" s="228"/>
      <c r="O98" s="228"/>
      <c r="P98" s="229">
        <f>SUM(P99:P144)</f>
        <v>0</v>
      </c>
      <c r="Q98" s="228"/>
      <c r="R98" s="229">
        <f>SUM(R99:R144)</f>
        <v>0</v>
      </c>
      <c r="S98" s="228"/>
      <c r="T98" s="230">
        <f>SUM(T99:T144)</f>
        <v>0</v>
      </c>
      <c r="AR98" s="231" t="s">
        <v>79</v>
      </c>
      <c r="AT98" s="232" t="s">
        <v>71</v>
      </c>
      <c r="AU98" s="232" t="s">
        <v>79</v>
      </c>
      <c r="AY98" s="231" t="s">
        <v>210</v>
      </c>
      <c r="BK98" s="233">
        <f>SUM(BK99:BK144)</f>
        <v>0</v>
      </c>
    </row>
    <row r="99" s="1" customFormat="1" ht="34.2" customHeight="1">
      <c r="B99" s="47"/>
      <c r="C99" s="236" t="s">
        <v>79</v>
      </c>
      <c r="D99" s="236" t="s">
        <v>212</v>
      </c>
      <c r="E99" s="237" t="s">
        <v>2345</v>
      </c>
      <c r="F99" s="238" t="s">
        <v>2346</v>
      </c>
      <c r="G99" s="239" t="s">
        <v>258</v>
      </c>
      <c r="H99" s="240">
        <v>144</v>
      </c>
      <c r="I99" s="241"/>
      <c r="J99" s="242">
        <f>ROUND(I99*H99,2)</f>
        <v>0</v>
      </c>
      <c r="K99" s="238" t="s">
        <v>378</v>
      </c>
      <c r="L99" s="73"/>
      <c r="M99" s="243" t="s">
        <v>21</v>
      </c>
      <c r="N99" s="244" t="s">
        <v>43</v>
      </c>
      <c r="O99" s="48"/>
      <c r="P99" s="245">
        <f>O99*H99</f>
        <v>0</v>
      </c>
      <c r="Q99" s="245">
        <v>0</v>
      </c>
      <c r="R99" s="245">
        <f>Q99*H99</f>
        <v>0</v>
      </c>
      <c r="S99" s="245">
        <v>0</v>
      </c>
      <c r="T99" s="246">
        <f>S99*H99</f>
        <v>0</v>
      </c>
      <c r="AR99" s="25" t="s">
        <v>217</v>
      </c>
      <c r="AT99" s="25" t="s">
        <v>212</v>
      </c>
      <c r="AU99" s="25" t="s">
        <v>81</v>
      </c>
      <c r="AY99" s="25" t="s">
        <v>210</v>
      </c>
      <c r="BE99" s="247">
        <f>IF(N99="základní",J99,0)</f>
        <v>0</v>
      </c>
      <c r="BF99" s="247">
        <f>IF(N99="snížená",J99,0)</f>
        <v>0</v>
      </c>
      <c r="BG99" s="247">
        <f>IF(N99="zákl. přenesená",J99,0)</f>
        <v>0</v>
      </c>
      <c r="BH99" s="247">
        <f>IF(N99="sníž. přenesená",J99,0)</f>
        <v>0</v>
      </c>
      <c r="BI99" s="247">
        <f>IF(N99="nulová",J99,0)</f>
        <v>0</v>
      </c>
      <c r="BJ99" s="25" t="s">
        <v>79</v>
      </c>
      <c r="BK99" s="247">
        <f>ROUND(I99*H99,2)</f>
        <v>0</v>
      </c>
      <c r="BL99" s="25" t="s">
        <v>217</v>
      </c>
      <c r="BM99" s="25" t="s">
        <v>2347</v>
      </c>
    </row>
    <row r="100" s="1" customFormat="1">
      <c r="B100" s="47"/>
      <c r="C100" s="75"/>
      <c r="D100" s="248" t="s">
        <v>219</v>
      </c>
      <c r="E100" s="75"/>
      <c r="F100" s="249" t="s">
        <v>764</v>
      </c>
      <c r="G100" s="75"/>
      <c r="H100" s="75"/>
      <c r="I100" s="204"/>
      <c r="J100" s="75"/>
      <c r="K100" s="75"/>
      <c r="L100" s="73"/>
      <c r="M100" s="250"/>
      <c r="N100" s="48"/>
      <c r="O100" s="48"/>
      <c r="P100" s="48"/>
      <c r="Q100" s="48"/>
      <c r="R100" s="48"/>
      <c r="S100" s="48"/>
      <c r="T100" s="96"/>
      <c r="AT100" s="25" t="s">
        <v>219</v>
      </c>
      <c r="AU100" s="25" t="s">
        <v>81</v>
      </c>
    </row>
    <row r="101" s="12" customFormat="1">
      <c r="B101" s="251"/>
      <c r="C101" s="252"/>
      <c r="D101" s="248" t="s">
        <v>221</v>
      </c>
      <c r="E101" s="253" t="s">
        <v>21</v>
      </c>
      <c r="F101" s="254" t="s">
        <v>2348</v>
      </c>
      <c r="G101" s="252"/>
      <c r="H101" s="253" t="s">
        <v>21</v>
      </c>
      <c r="I101" s="255"/>
      <c r="J101" s="252"/>
      <c r="K101" s="252"/>
      <c r="L101" s="256"/>
      <c r="M101" s="257"/>
      <c r="N101" s="258"/>
      <c r="O101" s="258"/>
      <c r="P101" s="258"/>
      <c r="Q101" s="258"/>
      <c r="R101" s="258"/>
      <c r="S101" s="258"/>
      <c r="T101" s="259"/>
      <c r="AT101" s="260" t="s">
        <v>221</v>
      </c>
      <c r="AU101" s="260" t="s">
        <v>81</v>
      </c>
      <c r="AV101" s="12" t="s">
        <v>79</v>
      </c>
      <c r="AW101" s="12" t="s">
        <v>35</v>
      </c>
      <c r="AX101" s="12" t="s">
        <v>72</v>
      </c>
      <c r="AY101" s="260" t="s">
        <v>210</v>
      </c>
    </row>
    <row r="102" s="13" customFormat="1">
      <c r="B102" s="261"/>
      <c r="C102" s="262"/>
      <c r="D102" s="248" t="s">
        <v>221</v>
      </c>
      <c r="E102" s="263" t="s">
        <v>21</v>
      </c>
      <c r="F102" s="264" t="s">
        <v>2349</v>
      </c>
      <c r="G102" s="262"/>
      <c r="H102" s="265">
        <v>144</v>
      </c>
      <c r="I102" s="266"/>
      <c r="J102" s="262"/>
      <c r="K102" s="262"/>
      <c r="L102" s="267"/>
      <c r="M102" s="268"/>
      <c r="N102" s="269"/>
      <c r="O102" s="269"/>
      <c r="P102" s="269"/>
      <c r="Q102" s="269"/>
      <c r="R102" s="269"/>
      <c r="S102" s="269"/>
      <c r="T102" s="270"/>
      <c r="AT102" s="271" t="s">
        <v>221</v>
      </c>
      <c r="AU102" s="271" t="s">
        <v>81</v>
      </c>
      <c r="AV102" s="13" t="s">
        <v>81</v>
      </c>
      <c r="AW102" s="13" t="s">
        <v>35</v>
      </c>
      <c r="AX102" s="13" t="s">
        <v>79</v>
      </c>
      <c r="AY102" s="271" t="s">
        <v>210</v>
      </c>
    </row>
    <row r="103" s="1" customFormat="1" ht="34.2" customHeight="1">
      <c r="B103" s="47"/>
      <c r="C103" s="236" t="s">
        <v>81</v>
      </c>
      <c r="D103" s="236" t="s">
        <v>212</v>
      </c>
      <c r="E103" s="237" t="s">
        <v>282</v>
      </c>
      <c r="F103" s="238" t="s">
        <v>283</v>
      </c>
      <c r="G103" s="239" t="s">
        <v>258</v>
      </c>
      <c r="H103" s="240">
        <v>48</v>
      </c>
      <c r="I103" s="241"/>
      <c r="J103" s="242">
        <f>ROUND(I103*H103,2)</f>
        <v>0</v>
      </c>
      <c r="K103" s="238" t="s">
        <v>216</v>
      </c>
      <c r="L103" s="73"/>
      <c r="M103" s="243" t="s">
        <v>21</v>
      </c>
      <c r="N103" s="244" t="s">
        <v>43</v>
      </c>
      <c r="O103" s="48"/>
      <c r="P103" s="245">
        <f>O103*H103</f>
        <v>0</v>
      </c>
      <c r="Q103" s="245">
        <v>0</v>
      </c>
      <c r="R103" s="245">
        <f>Q103*H103</f>
        <v>0</v>
      </c>
      <c r="S103" s="245">
        <v>0</v>
      </c>
      <c r="T103" s="246">
        <f>S103*H103</f>
        <v>0</v>
      </c>
      <c r="AR103" s="25" t="s">
        <v>217</v>
      </c>
      <c r="AT103" s="25" t="s">
        <v>212</v>
      </c>
      <c r="AU103" s="25" t="s">
        <v>81</v>
      </c>
      <c r="AY103" s="25" t="s">
        <v>210</v>
      </c>
      <c r="BE103" s="247">
        <f>IF(N103="základní",J103,0)</f>
        <v>0</v>
      </c>
      <c r="BF103" s="247">
        <f>IF(N103="snížená",J103,0)</f>
        <v>0</v>
      </c>
      <c r="BG103" s="247">
        <f>IF(N103="zákl. přenesená",J103,0)</f>
        <v>0</v>
      </c>
      <c r="BH103" s="247">
        <f>IF(N103="sníž. přenesená",J103,0)</f>
        <v>0</v>
      </c>
      <c r="BI103" s="247">
        <f>IF(N103="nulová",J103,0)</f>
        <v>0</v>
      </c>
      <c r="BJ103" s="25" t="s">
        <v>79</v>
      </c>
      <c r="BK103" s="247">
        <f>ROUND(I103*H103,2)</f>
        <v>0</v>
      </c>
      <c r="BL103" s="25" t="s">
        <v>217</v>
      </c>
      <c r="BM103" s="25" t="s">
        <v>2350</v>
      </c>
    </row>
    <row r="104" s="1" customFormat="1">
      <c r="B104" s="47"/>
      <c r="C104" s="75"/>
      <c r="D104" s="248" t="s">
        <v>219</v>
      </c>
      <c r="E104" s="75"/>
      <c r="F104" s="249" t="s">
        <v>285</v>
      </c>
      <c r="G104" s="75"/>
      <c r="H104" s="75"/>
      <c r="I104" s="204"/>
      <c r="J104" s="75"/>
      <c r="K104" s="75"/>
      <c r="L104" s="73"/>
      <c r="M104" s="250"/>
      <c r="N104" s="48"/>
      <c r="O104" s="48"/>
      <c r="P104" s="48"/>
      <c r="Q104" s="48"/>
      <c r="R104" s="48"/>
      <c r="S104" s="48"/>
      <c r="T104" s="96"/>
      <c r="AT104" s="25" t="s">
        <v>219</v>
      </c>
      <c r="AU104" s="25" t="s">
        <v>81</v>
      </c>
    </row>
    <row r="105" s="12" customFormat="1">
      <c r="B105" s="251"/>
      <c r="C105" s="252"/>
      <c r="D105" s="248" t="s">
        <v>221</v>
      </c>
      <c r="E105" s="253" t="s">
        <v>21</v>
      </c>
      <c r="F105" s="254" t="s">
        <v>2348</v>
      </c>
      <c r="G105" s="252"/>
      <c r="H105" s="253" t="s">
        <v>21</v>
      </c>
      <c r="I105" s="255"/>
      <c r="J105" s="252"/>
      <c r="K105" s="252"/>
      <c r="L105" s="256"/>
      <c r="M105" s="257"/>
      <c r="N105" s="258"/>
      <c r="O105" s="258"/>
      <c r="P105" s="258"/>
      <c r="Q105" s="258"/>
      <c r="R105" s="258"/>
      <c r="S105" s="258"/>
      <c r="T105" s="259"/>
      <c r="AT105" s="260" t="s">
        <v>221</v>
      </c>
      <c r="AU105" s="260" t="s">
        <v>81</v>
      </c>
      <c r="AV105" s="12" t="s">
        <v>79</v>
      </c>
      <c r="AW105" s="12" t="s">
        <v>35</v>
      </c>
      <c r="AX105" s="12" t="s">
        <v>72</v>
      </c>
      <c r="AY105" s="260" t="s">
        <v>210</v>
      </c>
    </row>
    <row r="106" s="13" customFormat="1">
      <c r="B106" s="261"/>
      <c r="C106" s="262"/>
      <c r="D106" s="248" t="s">
        <v>221</v>
      </c>
      <c r="E106" s="263" t="s">
        <v>21</v>
      </c>
      <c r="F106" s="264" t="s">
        <v>2351</v>
      </c>
      <c r="G106" s="262"/>
      <c r="H106" s="265">
        <v>42.5</v>
      </c>
      <c r="I106" s="266"/>
      <c r="J106" s="262"/>
      <c r="K106" s="262"/>
      <c r="L106" s="267"/>
      <c r="M106" s="268"/>
      <c r="N106" s="269"/>
      <c r="O106" s="269"/>
      <c r="P106" s="269"/>
      <c r="Q106" s="269"/>
      <c r="R106" s="269"/>
      <c r="S106" s="269"/>
      <c r="T106" s="270"/>
      <c r="AT106" s="271" t="s">
        <v>221</v>
      </c>
      <c r="AU106" s="271" t="s">
        <v>81</v>
      </c>
      <c r="AV106" s="13" t="s">
        <v>81</v>
      </c>
      <c r="AW106" s="13" t="s">
        <v>35</v>
      </c>
      <c r="AX106" s="13" t="s">
        <v>72</v>
      </c>
      <c r="AY106" s="271" t="s">
        <v>210</v>
      </c>
    </row>
    <row r="107" s="13" customFormat="1">
      <c r="B107" s="261"/>
      <c r="C107" s="262"/>
      <c r="D107" s="248" t="s">
        <v>221</v>
      </c>
      <c r="E107" s="263" t="s">
        <v>21</v>
      </c>
      <c r="F107" s="264" t="s">
        <v>2352</v>
      </c>
      <c r="G107" s="262"/>
      <c r="H107" s="265">
        <v>5.5</v>
      </c>
      <c r="I107" s="266"/>
      <c r="J107" s="262"/>
      <c r="K107" s="262"/>
      <c r="L107" s="267"/>
      <c r="M107" s="268"/>
      <c r="N107" s="269"/>
      <c r="O107" s="269"/>
      <c r="P107" s="269"/>
      <c r="Q107" s="269"/>
      <c r="R107" s="269"/>
      <c r="S107" s="269"/>
      <c r="T107" s="270"/>
      <c r="AT107" s="271" t="s">
        <v>221</v>
      </c>
      <c r="AU107" s="271" t="s">
        <v>81</v>
      </c>
      <c r="AV107" s="13" t="s">
        <v>81</v>
      </c>
      <c r="AW107" s="13" t="s">
        <v>35</v>
      </c>
      <c r="AX107" s="13" t="s">
        <v>72</v>
      </c>
      <c r="AY107" s="271" t="s">
        <v>210</v>
      </c>
    </row>
    <row r="108" s="14" customFormat="1">
      <c r="B108" s="272"/>
      <c r="C108" s="273"/>
      <c r="D108" s="248" t="s">
        <v>221</v>
      </c>
      <c r="E108" s="274" t="s">
        <v>21</v>
      </c>
      <c r="F108" s="275" t="s">
        <v>227</v>
      </c>
      <c r="G108" s="273"/>
      <c r="H108" s="276">
        <v>48</v>
      </c>
      <c r="I108" s="277"/>
      <c r="J108" s="273"/>
      <c r="K108" s="273"/>
      <c r="L108" s="278"/>
      <c r="M108" s="279"/>
      <c r="N108" s="280"/>
      <c r="O108" s="280"/>
      <c r="P108" s="280"/>
      <c r="Q108" s="280"/>
      <c r="R108" s="280"/>
      <c r="S108" s="280"/>
      <c r="T108" s="281"/>
      <c r="AT108" s="282" t="s">
        <v>221</v>
      </c>
      <c r="AU108" s="282" t="s">
        <v>81</v>
      </c>
      <c r="AV108" s="14" t="s">
        <v>217</v>
      </c>
      <c r="AW108" s="14" t="s">
        <v>35</v>
      </c>
      <c r="AX108" s="14" t="s">
        <v>79</v>
      </c>
      <c r="AY108" s="282" t="s">
        <v>210</v>
      </c>
    </row>
    <row r="109" s="1" customFormat="1" ht="45.6" customHeight="1">
      <c r="B109" s="47"/>
      <c r="C109" s="236" t="s">
        <v>233</v>
      </c>
      <c r="D109" s="236" t="s">
        <v>212</v>
      </c>
      <c r="E109" s="237" t="s">
        <v>289</v>
      </c>
      <c r="F109" s="238" t="s">
        <v>290</v>
      </c>
      <c r="G109" s="239" t="s">
        <v>258</v>
      </c>
      <c r="H109" s="240">
        <v>48</v>
      </c>
      <c r="I109" s="241"/>
      <c r="J109" s="242">
        <f>ROUND(I109*H109,2)</f>
        <v>0</v>
      </c>
      <c r="K109" s="238" t="s">
        <v>216</v>
      </c>
      <c r="L109" s="73"/>
      <c r="M109" s="243" t="s">
        <v>21</v>
      </c>
      <c r="N109" s="244" t="s">
        <v>43</v>
      </c>
      <c r="O109" s="48"/>
      <c r="P109" s="245">
        <f>O109*H109</f>
        <v>0</v>
      </c>
      <c r="Q109" s="245">
        <v>0</v>
      </c>
      <c r="R109" s="245">
        <f>Q109*H109</f>
        <v>0</v>
      </c>
      <c r="S109" s="245">
        <v>0</v>
      </c>
      <c r="T109" s="246">
        <f>S109*H109</f>
        <v>0</v>
      </c>
      <c r="AR109" s="25" t="s">
        <v>217</v>
      </c>
      <c r="AT109" s="25" t="s">
        <v>212</v>
      </c>
      <c r="AU109" s="25" t="s">
        <v>81</v>
      </c>
      <c r="AY109" s="25" t="s">
        <v>210</v>
      </c>
      <c r="BE109" s="247">
        <f>IF(N109="základní",J109,0)</f>
        <v>0</v>
      </c>
      <c r="BF109" s="247">
        <f>IF(N109="snížená",J109,0)</f>
        <v>0</v>
      </c>
      <c r="BG109" s="247">
        <f>IF(N109="zákl. přenesená",J109,0)</f>
        <v>0</v>
      </c>
      <c r="BH109" s="247">
        <f>IF(N109="sníž. přenesená",J109,0)</f>
        <v>0</v>
      </c>
      <c r="BI109" s="247">
        <f>IF(N109="nulová",J109,0)</f>
        <v>0</v>
      </c>
      <c r="BJ109" s="25" t="s">
        <v>79</v>
      </c>
      <c r="BK109" s="247">
        <f>ROUND(I109*H109,2)</f>
        <v>0</v>
      </c>
      <c r="BL109" s="25" t="s">
        <v>217</v>
      </c>
      <c r="BM109" s="25" t="s">
        <v>2353</v>
      </c>
    </row>
    <row r="110" s="1" customFormat="1">
      <c r="B110" s="47"/>
      <c r="C110" s="75"/>
      <c r="D110" s="248" t="s">
        <v>219</v>
      </c>
      <c r="E110" s="75"/>
      <c r="F110" s="249" t="s">
        <v>285</v>
      </c>
      <c r="G110" s="75"/>
      <c r="H110" s="75"/>
      <c r="I110" s="204"/>
      <c r="J110" s="75"/>
      <c r="K110" s="75"/>
      <c r="L110" s="73"/>
      <c r="M110" s="250"/>
      <c r="N110" s="48"/>
      <c r="O110" s="48"/>
      <c r="P110" s="48"/>
      <c r="Q110" s="48"/>
      <c r="R110" s="48"/>
      <c r="S110" s="48"/>
      <c r="T110" s="96"/>
      <c r="AT110" s="25" t="s">
        <v>219</v>
      </c>
      <c r="AU110" s="25" t="s">
        <v>81</v>
      </c>
    </row>
    <row r="111" s="1" customFormat="1" ht="34.2" customHeight="1">
      <c r="B111" s="47"/>
      <c r="C111" s="236" t="s">
        <v>217</v>
      </c>
      <c r="D111" s="236" t="s">
        <v>212</v>
      </c>
      <c r="E111" s="237" t="s">
        <v>771</v>
      </c>
      <c r="F111" s="238" t="s">
        <v>772</v>
      </c>
      <c r="G111" s="239" t="s">
        <v>258</v>
      </c>
      <c r="H111" s="240">
        <v>61.317</v>
      </c>
      <c r="I111" s="241"/>
      <c r="J111" s="242">
        <f>ROUND(I111*H111,2)</f>
        <v>0</v>
      </c>
      <c r="K111" s="238" t="s">
        <v>216</v>
      </c>
      <c r="L111" s="73"/>
      <c r="M111" s="243" t="s">
        <v>21</v>
      </c>
      <c r="N111" s="244" t="s">
        <v>43</v>
      </c>
      <c r="O111" s="48"/>
      <c r="P111" s="245">
        <f>O111*H111</f>
        <v>0</v>
      </c>
      <c r="Q111" s="245">
        <v>0</v>
      </c>
      <c r="R111" s="245">
        <f>Q111*H111</f>
        <v>0</v>
      </c>
      <c r="S111" s="245">
        <v>0</v>
      </c>
      <c r="T111" s="246">
        <f>S111*H111</f>
        <v>0</v>
      </c>
      <c r="AR111" s="25" t="s">
        <v>217</v>
      </c>
      <c r="AT111" s="25" t="s">
        <v>212</v>
      </c>
      <c r="AU111" s="25" t="s">
        <v>81</v>
      </c>
      <c r="AY111" s="25" t="s">
        <v>210</v>
      </c>
      <c r="BE111" s="247">
        <f>IF(N111="základní",J111,0)</f>
        <v>0</v>
      </c>
      <c r="BF111" s="247">
        <f>IF(N111="snížená",J111,0)</f>
        <v>0</v>
      </c>
      <c r="BG111" s="247">
        <f>IF(N111="zákl. přenesená",J111,0)</f>
        <v>0</v>
      </c>
      <c r="BH111" s="247">
        <f>IF(N111="sníž. přenesená",J111,0)</f>
        <v>0</v>
      </c>
      <c r="BI111" s="247">
        <f>IF(N111="nulová",J111,0)</f>
        <v>0</v>
      </c>
      <c r="BJ111" s="25" t="s">
        <v>79</v>
      </c>
      <c r="BK111" s="247">
        <f>ROUND(I111*H111,2)</f>
        <v>0</v>
      </c>
      <c r="BL111" s="25" t="s">
        <v>217</v>
      </c>
      <c r="BM111" s="25" t="s">
        <v>2354</v>
      </c>
    </row>
    <row r="112" s="1" customFormat="1">
      <c r="B112" s="47"/>
      <c r="C112" s="75"/>
      <c r="D112" s="248" t="s">
        <v>219</v>
      </c>
      <c r="E112" s="75"/>
      <c r="F112" s="249" t="s">
        <v>774</v>
      </c>
      <c r="G112" s="75"/>
      <c r="H112" s="75"/>
      <c r="I112" s="204"/>
      <c r="J112" s="75"/>
      <c r="K112" s="75"/>
      <c r="L112" s="73"/>
      <c r="M112" s="250"/>
      <c r="N112" s="48"/>
      <c r="O112" s="48"/>
      <c r="P112" s="48"/>
      <c r="Q112" s="48"/>
      <c r="R112" s="48"/>
      <c r="S112" s="48"/>
      <c r="T112" s="96"/>
      <c r="AT112" s="25" t="s">
        <v>219</v>
      </c>
      <c r="AU112" s="25" t="s">
        <v>81</v>
      </c>
    </row>
    <row r="113" s="12" customFormat="1">
      <c r="B113" s="251"/>
      <c r="C113" s="252"/>
      <c r="D113" s="248" t="s">
        <v>221</v>
      </c>
      <c r="E113" s="253" t="s">
        <v>21</v>
      </c>
      <c r="F113" s="254" t="s">
        <v>2355</v>
      </c>
      <c r="G113" s="252"/>
      <c r="H113" s="253" t="s">
        <v>21</v>
      </c>
      <c r="I113" s="255"/>
      <c r="J113" s="252"/>
      <c r="K113" s="252"/>
      <c r="L113" s="256"/>
      <c r="M113" s="257"/>
      <c r="N113" s="258"/>
      <c r="O113" s="258"/>
      <c r="P113" s="258"/>
      <c r="Q113" s="258"/>
      <c r="R113" s="258"/>
      <c r="S113" s="258"/>
      <c r="T113" s="259"/>
      <c r="AT113" s="260" t="s">
        <v>221</v>
      </c>
      <c r="AU113" s="260" t="s">
        <v>81</v>
      </c>
      <c r="AV113" s="12" t="s">
        <v>79</v>
      </c>
      <c r="AW113" s="12" t="s">
        <v>35</v>
      </c>
      <c r="AX113" s="12" t="s">
        <v>72</v>
      </c>
      <c r="AY113" s="260" t="s">
        <v>210</v>
      </c>
    </row>
    <row r="114" s="13" customFormat="1">
      <c r="B114" s="261"/>
      <c r="C114" s="262"/>
      <c r="D114" s="248" t="s">
        <v>221</v>
      </c>
      <c r="E114" s="263" t="s">
        <v>21</v>
      </c>
      <c r="F114" s="264" t="s">
        <v>2356</v>
      </c>
      <c r="G114" s="262"/>
      <c r="H114" s="265">
        <v>61.317</v>
      </c>
      <c r="I114" s="266"/>
      <c r="J114" s="262"/>
      <c r="K114" s="262"/>
      <c r="L114" s="267"/>
      <c r="M114" s="268"/>
      <c r="N114" s="269"/>
      <c r="O114" s="269"/>
      <c r="P114" s="269"/>
      <c r="Q114" s="269"/>
      <c r="R114" s="269"/>
      <c r="S114" s="269"/>
      <c r="T114" s="270"/>
      <c r="AT114" s="271" t="s">
        <v>221</v>
      </c>
      <c r="AU114" s="271" t="s">
        <v>81</v>
      </c>
      <c r="AV114" s="13" t="s">
        <v>81</v>
      </c>
      <c r="AW114" s="13" t="s">
        <v>35</v>
      </c>
      <c r="AX114" s="13" t="s">
        <v>79</v>
      </c>
      <c r="AY114" s="271" t="s">
        <v>210</v>
      </c>
    </row>
    <row r="115" s="1" customFormat="1" ht="45.6" customHeight="1">
      <c r="B115" s="47"/>
      <c r="C115" s="236" t="s">
        <v>244</v>
      </c>
      <c r="D115" s="236" t="s">
        <v>212</v>
      </c>
      <c r="E115" s="237" t="s">
        <v>786</v>
      </c>
      <c r="F115" s="238" t="s">
        <v>787</v>
      </c>
      <c r="G115" s="239" t="s">
        <v>258</v>
      </c>
      <c r="H115" s="240">
        <v>61.317</v>
      </c>
      <c r="I115" s="241"/>
      <c r="J115" s="242">
        <f>ROUND(I115*H115,2)</f>
        <v>0</v>
      </c>
      <c r="K115" s="238" t="s">
        <v>216</v>
      </c>
      <c r="L115" s="73"/>
      <c r="M115" s="243" t="s">
        <v>21</v>
      </c>
      <c r="N115" s="244" t="s">
        <v>43</v>
      </c>
      <c r="O115" s="48"/>
      <c r="P115" s="245">
        <f>O115*H115</f>
        <v>0</v>
      </c>
      <c r="Q115" s="245">
        <v>0</v>
      </c>
      <c r="R115" s="245">
        <f>Q115*H115</f>
        <v>0</v>
      </c>
      <c r="S115" s="245">
        <v>0</v>
      </c>
      <c r="T115" s="246">
        <f>S115*H115</f>
        <v>0</v>
      </c>
      <c r="AR115" s="25" t="s">
        <v>217</v>
      </c>
      <c r="AT115" s="25" t="s">
        <v>212</v>
      </c>
      <c r="AU115" s="25" t="s">
        <v>81</v>
      </c>
      <c r="AY115" s="25" t="s">
        <v>210</v>
      </c>
      <c r="BE115" s="247">
        <f>IF(N115="základní",J115,0)</f>
        <v>0</v>
      </c>
      <c r="BF115" s="247">
        <f>IF(N115="snížená",J115,0)</f>
        <v>0</v>
      </c>
      <c r="BG115" s="247">
        <f>IF(N115="zákl. přenesená",J115,0)</f>
        <v>0</v>
      </c>
      <c r="BH115" s="247">
        <f>IF(N115="sníž. přenesená",J115,0)</f>
        <v>0</v>
      </c>
      <c r="BI115" s="247">
        <f>IF(N115="nulová",J115,0)</f>
        <v>0</v>
      </c>
      <c r="BJ115" s="25" t="s">
        <v>79</v>
      </c>
      <c r="BK115" s="247">
        <f>ROUND(I115*H115,2)</f>
        <v>0</v>
      </c>
      <c r="BL115" s="25" t="s">
        <v>217</v>
      </c>
      <c r="BM115" s="25" t="s">
        <v>2357</v>
      </c>
    </row>
    <row r="116" s="1" customFormat="1">
      <c r="B116" s="47"/>
      <c r="C116" s="75"/>
      <c r="D116" s="248" t="s">
        <v>219</v>
      </c>
      <c r="E116" s="75"/>
      <c r="F116" s="249" t="s">
        <v>774</v>
      </c>
      <c r="G116" s="75"/>
      <c r="H116" s="75"/>
      <c r="I116" s="204"/>
      <c r="J116" s="75"/>
      <c r="K116" s="75"/>
      <c r="L116" s="73"/>
      <c r="M116" s="250"/>
      <c r="N116" s="48"/>
      <c r="O116" s="48"/>
      <c r="P116" s="48"/>
      <c r="Q116" s="48"/>
      <c r="R116" s="48"/>
      <c r="S116" s="48"/>
      <c r="T116" s="96"/>
      <c r="AT116" s="25" t="s">
        <v>219</v>
      </c>
      <c r="AU116" s="25" t="s">
        <v>81</v>
      </c>
    </row>
    <row r="117" s="1" customFormat="1" ht="45.6" customHeight="1">
      <c r="B117" s="47"/>
      <c r="C117" s="236" t="s">
        <v>248</v>
      </c>
      <c r="D117" s="236" t="s">
        <v>212</v>
      </c>
      <c r="E117" s="237" t="s">
        <v>292</v>
      </c>
      <c r="F117" s="238" t="s">
        <v>293</v>
      </c>
      <c r="G117" s="239" t="s">
        <v>258</v>
      </c>
      <c r="H117" s="240">
        <v>7.4859999999999998</v>
      </c>
      <c r="I117" s="241"/>
      <c r="J117" s="242">
        <f>ROUND(I117*H117,2)</f>
        <v>0</v>
      </c>
      <c r="K117" s="238" t="s">
        <v>216</v>
      </c>
      <c r="L117" s="73"/>
      <c r="M117" s="243" t="s">
        <v>21</v>
      </c>
      <c r="N117" s="244" t="s">
        <v>43</v>
      </c>
      <c r="O117" s="48"/>
      <c r="P117" s="245">
        <f>O117*H117</f>
        <v>0</v>
      </c>
      <c r="Q117" s="245">
        <v>0</v>
      </c>
      <c r="R117" s="245">
        <f>Q117*H117</f>
        <v>0</v>
      </c>
      <c r="S117" s="245">
        <v>0</v>
      </c>
      <c r="T117" s="246">
        <f>S117*H117</f>
        <v>0</v>
      </c>
      <c r="AR117" s="25" t="s">
        <v>217</v>
      </c>
      <c r="AT117" s="25" t="s">
        <v>212</v>
      </c>
      <c r="AU117" s="25" t="s">
        <v>81</v>
      </c>
      <c r="AY117" s="25" t="s">
        <v>210</v>
      </c>
      <c r="BE117" s="247">
        <f>IF(N117="základní",J117,0)</f>
        <v>0</v>
      </c>
      <c r="BF117" s="247">
        <f>IF(N117="snížená",J117,0)</f>
        <v>0</v>
      </c>
      <c r="BG117" s="247">
        <f>IF(N117="zákl. přenesená",J117,0)</f>
        <v>0</v>
      </c>
      <c r="BH117" s="247">
        <f>IF(N117="sníž. přenesená",J117,0)</f>
        <v>0</v>
      </c>
      <c r="BI117" s="247">
        <f>IF(N117="nulová",J117,0)</f>
        <v>0</v>
      </c>
      <c r="BJ117" s="25" t="s">
        <v>79</v>
      </c>
      <c r="BK117" s="247">
        <f>ROUND(I117*H117,2)</f>
        <v>0</v>
      </c>
      <c r="BL117" s="25" t="s">
        <v>217</v>
      </c>
      <c r="BM117" s="25" t="s">
        <v>2358</v>
      </c>
    </row>
    <row r="118" s="1" customFormat="1">
      <c r="B118" s="47"/>
      <c r="C118" s="75"/>
      <c r="D118" s="248" t="s">
        <v>219</v>
      </c>
      <c r="E118" s="75"/>
      <c r="F118" s="249" t="s">
        <v>295</v>
      </c>
      <c r="G118" s="75"/>
      <c r="H118" s="75"/>
      <c r="I118" s="204"/>
      <c r="J118" s="75"/>
      <c r="K118" s="75"/>
      <c r="L118" s="73"/>
      <c r="M118" s="250"/>
      <c r="N118" s="48"/>
      <c r="O118" s="48"/>
      <c r="P118" s="48"/>
      <c r="Q118" s="48"/>
      <c r="R118" s="48"/>
      <c r="S118" s="48"/>
      <c r="T118" s="96"/>
      <c r="AT118" s="25" t="s">
        <v>219</v>
      </c>
      <c r="AU118" s="25" t="s">
        <v>81</v>
      </c>
    </row>
    <row r="119" s="12" customFormat="1">
      <c r="B119" s="251"/>
      <c r="C119" s="252"/>
      <c r="D119" s="248" t="s">
        <v>221</v>
      </c>
      <c r="E119" s="253" t="s">
        <v>21</v>
      </c>
      <c r="F119" s="254" t="s">
        <v>2359</v>
      </c>
      <c r="G119" s="252"/>
      <c r="H119" s="253" t="s">
        <v>21</v>
      </c>
      <c r="I119" s="255"/>
      <c r="J119" s="252"/>
      <c r="K119" s="252"/>
      <c r="L119" s="256"/>
      <c r="M119" s="257"/>
      <c r="N119" s="258"/>
      <c r="O119" s="258"/>
      <c r="P119" s="258"/>
      <c r="Q119" s="258"/>
      <c r="R119" s="258"/>
      <c r="S119" s="258"/>
      <c r="T119" s="259"/>
      <c r="AT119" s="260" t="s">
        <v>221</v>
      </c>
      <c r="AU119" s="260" t="s">
        <v>81</v>
      </c>
      <c r="AV119" s="12" t="s">
        <v>79</v>
      </c>
      <c r="AW119" s="12" t="s">
        <v>35</v>
      </c>
      <c r="AX119" s="12" t="s">
        <v>72</v>
      </c>
      <c r="AY119" s="260" t="s">
        <v>210</v>
      </c>
    </row>
    <row r="120" s="13" customFormat="1">
      <c r="B120" s="261"/>
      <c r="C120" s="262"/>
      <c r="D120" s="248" t="s">
        <v>221</v>
      </c>
      <c r="E120" s="263" t="s">
        <v>21</v>
      </c>
      <c r="F120" s="264" t="s">
        <v>2360</v>
      </c>
      <c r="G120" s="262"/>
      <c r="H120" s="265">
        <v>7.4859999999999998</v>
      </c>
      <c r="I120" s="266"/>
      <c r="J120" s="262"/>
      <c r="K120" s="262"/>
      <c r="L120" s="267"/>
      <c r="M120" s="268"/>
      <c r="N120" s="269"/>
      <c r="O120" s="269"/>
      <c r="P120" s="269"/>
      <c r="Q120" s="269"/>
      <c r="R120" s="269"/>
      <c r="S120" s="269"/>
      <c r="T120" s="270"/>
      <c r="AT120" s="271" t="s">
        <v>221</v>
      </c>
      <c r="AU120" s="271" t="s">
        <v>81</v>
      </c>
      <c r="AV120" s="13" t="s">
        <v>81</v>
      </c>
      <c r="AW120" s="13" t="s">
        <v>35</v>
      </c>
      <c r="AX120" s="13" t="s">
        <v>79</v>
      </c>
      <c r="AY120" s="271" t="s">
        <v>210</v>
      </c>
    </row>
    <row r="121" s="1" customFormat="1" ht="45.6" customHeight="1">
      <c r="B121" s="47"/>
      <c r="C121" s="236" t="s">
        <v>255</v>
      </c>
      <c r="D121" s="236" t="s">
        <v>212</v>
      </c>
      <c r="E121" s="237" t="s">
        <v>299</v>
      </c>
      <c r="F121" s="238" t="s">
        <v>300</v>
      </c>
      <c r="G121" s="239" t="s">
        <v>258</v>
      </c>
      <c r="H121" s="240">
        <v>7.4859999999999998</v>
      </c>
      <c r="I121" s="241"/>
      <c r="J121" s="242">
        <f>ROUND(I121*H121,2)</f>
        <v>0</v>
      </c>
      <c r="K121" s="238" t="s">
        <v>216</v>
      </c>
      <c r="L121" s="73"/>
      <c r="M121" s="243" t="s">
        <v>21</v>
      </c>
      <c r="N121" s="244" t="s">
        <v>43</v>
      </c>
      <c r="O121" s="48"/>
      <c r="P121" s="245">
        <f>O121*H121</f>
        <v>0</v>
      </c>
      <c r="Q121" s="245">
        <v>0</v>
      </c>
      <c r="R121" s="245">
        <f>Q121*H121</f>
        <v>0</v>
      </c>
      <c r="S121" s="245">
        <v>0</v>
      </c>
      <c r="T121" s="246">
        <f>S121*H121</f>
        <v>0</v>
      </c>
      <c r="AR121" s="25" t="s">
        <v>217</v>
      </c>
      <c r="AT121" s="25" t="s">
        <v>212</v>
      </c>
      <c r="AU121" s="25" t="s">
        <v>81</v>
      </c>
      <c r="AY121" s="25" t="s">
        <v>210</v>
      </c>
      <c r="BE121" s="247">
        <f>IF(N121="základní",J121,0)</f>
        <v>0</v>
      </c>
      <c r="BF121" s="247">
        <f>IF(N121="snížená",J121,0)</f>
        <v>0</v>
      </c>
      <c r="BG121" s="247">
        <f>IF(N121="zákl. přenesená",J121,0)</f>
        <v>0</v>
      </c>
      <c r="BH121" s="247">
        <f>IF(N121="sníž. přenesená",J121,0)</f>
        <v>0</v>
      </c>
      <c r="BI121" s="247">
        <f>IF(N121="nulová",J121,0)</f>
        <v>0</v>
      </c>
      <c r="BJ121" s="25" t="s">
        <v>79</v>
      </c>
      <c r="BK121" s="247">
        <f>ROUND(I121*H121,2)</f>
        <v>0</v>
      </c>
      <c r="BL121" s="25" t="s">
        <v>217</v>
      </c>
      <c r="BM121" s="25" t="s">
        <v>2361</v>
      </c>
    </row>
    <row r="122" s="1" customFormat="1">
      <c r="B122" s="47"/>
      <c r="C122" s="75"/>
      <c r="D122" s="248" t="s">
        <v>219</v>
      </c>
      <c r="E122" s="75"/>
      <c r="F122" s="249" t="s">
        <v>295</v>
      </c>
      <c r="G122" s="75"/>
      <c r="H122" s="75"/>
      <c r="I122" s="204"/>
      <c r="J122" s="75"/>
      <c r="K122" s="75"/>
      <c r="L122" s="73"/>
      <c r="M122" s="250"/>
      <c r="N122" s="48"/>
      <c r="O122" s="48"/>
      <c r="P122" s="48"/>
      <c r="Q122" s="48"/>
      <c r="R122" s="48"/>
      <c r="S122" s="48"/>
      <c r="T122" s="96"/>
      <c r="AT122" s="25" t="s">
        <v>219</v>
      </c>
      <c r="AU122" s="25" t="s">
        <v>81</v>
      </c>
    </row>
    <row r="123" s="1" customFormat="1" ht="45.6" customHeight="1">
      <c r="B123" s="47"/>
      <c r="C123" s="236" t="s">
        <v>262</v>
      </c>
      <c r="D123" s="236" t="s">
        <v>212</v>
      </c>
      <c r="E123" s="237" t="s">
        <v>302</v>
      </c>
      <c r="F123" s="238" t="s">
        <v>303</v>
      </c>
      <c r="G123" s="239" t="s">
        <v>258</v>
      </c>
      <c r="H123" s="240">
        <v>160.315</v>
      </c>
      <c r="I123" s="241"/>
      <c r="J123" s="242">
        <f>ROUND(I123*H123,2)</f>
        <v>0</v>
      </c>
      <c r="K123" s="238" t="s">
        <v>216</v>
      </c>
      <c r="L123" s="73"/>
      <c r="M123" s="243" t="s">
        <v>21</v>
      </c>
      <c r="N123" s="244" t="s">
        <v>43</v>
      </c>
      <c r="O123" s="48"/>
      <c r="P123" s="245">
        <f>O123*H123</f>
        <v>0</v>
      </c>
      <c r="Q123" s="245">
        <v>0</v>
      </c>
      <c r="R123" s="245">
        <f>Q123*H123</f>
        <v>0</v>
      </c>
      <c r="S123" s="245">
        <v>0</v>
      </c>
      <c r="T123" s="246">
        <f>S123*H123</f>
        <v>0</v>
      </c>
      <c r="AR123" s="25" t="s">
        <v>217</v>
      </c>
      <c r="AT123" s="25" t="s">
        <v>212</v>
      </c>
      <c r="AU123" s="25" t="s">
        <v>81</v>
      </c>
      <c r="AY123" s="25" t="s">
        <v>210</v>
      </c>
      <c r="BE123" s="247">
        <f>IF(N123="základní",J123,0)</f>
        <v>0</v>
      </c>
      <c r="BF123" s="247">
        <f>IF(N123="snížená",J123,0)</f>
        <v>0</v>
      </c>
      <c r="BG123" s="247">
        <f>IF(N123="zákl. přenesená",J123,0)</f>
        <v>0</v>
      </c>
      <c r="BH123" s="247">
        <f>IF(N123="sníž. přenesená",J123,0)</f>
        <v>0</v>
      </c>
      <c r="BI123" s="247">
        <f>IF(N123="nulová",J123,0)</f>
        <v>0</v>
      </c>
      <c r="BJ123" s="25" t="s">
        <v>79</v>
      </c>
      <c r="BK123" s="247">
        <f>ROUND(I123*H123,2)</f>
        <v>0</v>
      </c>
      <c r="BL123" s="25" t="s">
        <v>217</v>
      </c>
      <c r="BM123" s="25" t="s">
        <v>2362</v>
      </c>
    </row>
    <row r="124" s="1" customFormat="1">
      <c r="B124" s="47"/>
      <c r="C124" s="75"/>
      <c r="D124" s="248" t="s">
        <v>219</v>
      </c>
      <c r="E124" s="75"/>
      <c r="F124" s="249" t="s">
        <v>305</v>
      </c>
      <c r="G124" s="75"/>
      <c r="H124" s="75"/>
      <c r="I124" s="204"/>
      <c r="J124" s="75"/>
      <c r="K124" s="75"/>
      <c r="L124" s="73"/>
      <c r="M124" s="250"/>
      <c r="N124" s="48"/>
      <c r="O124" s="48"/>
      <c r="P124" s="48"/>
      <c r="Q124" s="48"/>
      <c r="R124" s="48"/>
      <c r="S124" s="48"/>
      <c r="T124" s="96"/>
      <c r="AT124" s="25" t="s">
        <v>219</v>
      </c>
      <c r="AU124" s="25" t="s">
        <v>81</v>
      </c>
    </row>
    <row r="125" s="12" customFormat="1">
      <c r="B125" s="251"/>
      <c r="C125" s="252"/>
      <c r="D125" s="248" t="s">
        <v>221</v>
      </c>
      <c r="E125" s="253" t="s">
        <v>21</v>
      </c>
      <c r="F125" s="254" t="s">
        <v>2355</v>
      </c>
      <c r="G125" s="252"/>
      <c r="H125" s="253" t="s">
        <v>21</v>
      </c>
      <c r="I125" s="255"/>
      <c r="J125" s="252"/>
      <c r="K125" s="252"/>
      <c r="L125" s="256"/>
      <c r="M125" s="257"/>
      <c r="N125" s="258"/>
      <c r="O125" s="258"/>
      <c r="P125" s="258"/>
      <c r="Q125" s="258"/>
      <c r="R125" s="258"/>
      <c r="S125" s="258"/>
      <c r="T125" s="259"/>
      <c r="AT125" s="260" t="s">
        <v>221</v>
      </c>
      <c r="AU125" s="260" t="s">
        <v>81</v>
      </c>
      <c r="AV125" s="12" t="s">
        <v>79</v>
      </c>
      <c r="AW125" s="12" t="s">
        <v>35</v>
      </c>
      <c r="AX125" s="12" t="s">
        <v>72</v>
      </c>
      <c r="AY125" s="260" t="s">
        <v>210</v>
      </c>
    </row>
    <row r="126" s="13" customFormat="1">
      <c r="B126" s="261"/>
      <c r="C126" s="262"/>
      <c r="D126" s="248" t="s">
        <v>221</v>
      </c>
      <c r="E126" s="263" t="s">
        <v>21</v>
      </c>
      <c r="F126" s="264" t="s">
        <v>2363</v>
      </c>
      <c r="G126" s="262"/>
      <c r="H126" s="265">
        <v>16.315000000000001</v>
      </c>
      <c r="I126" s="266"/>
      <c r="J126" s="262"/>
      <c r="K126" s="262"/>
      <c r="L126" s="267"/>
      <c r="M126" s="268"/>
      <c r="N126" s="269"/>
      <c r="O126" s="269"/>
      <c r="P126" s="269"/>
      <c r="Q126" s="269"/>
      <c r="R126" s="269"/>
      <c r="S126" s="269"/>
      <c r="T126" s="270"/>
      <c r="AT126" s="271" t="s">
        <v>221</v>
      </c>
      <c r="AU126" s="271" t="s">
        <v>81</v>
      </c>
      <c r="AV126" s="13" t="s">
        <v>81</v>
      </c>
      <c r="AW126" s="13" t="s">
        <v>35</v>
      </c>
      <c r="AX126" s="13" t="s">
        <v>72</v>
      </c>
      <c r="AY126" s="271" t="s">
        <v>210</v>
      </c>
    </row>
    <row r="127" s="13" customFormat="1">
      <c r="B127" s="261"/>
      <c r="C127" s="262"/>
      <c r="D127" s="248" t="s">
        <v>221</v>
      </c>
      <c r="E127" s="263" t="s">
        <v>21</v>
      </c>
      <c r="F127" s="264" t="s">
        <v>2364</v>
      </c>
      <c r="G127" s="262"/>
      <c r="H127" s="265">
        <v>144</v>
      </c>
      <c r="I127" s="266"/>
      <c r="J127" s="262"/>
      <c r="K127" s="262"/>
      <c r="L127" s="267"/>
      <c r="M127" s="268"/>
      <c r="N127" s="269"/>
      <c r="O127" s="269"/>
      <c r="P127" s="269"/>
      <c r="Q127" s="269"/>
      <c r="R127" s="269"/>
      <c r="S127" s="269"/>
      <c r="T127" s="270"/>
      <c r="AT127" s="271" t="s">
        <v>221</v>
      </c>
      <c r="AU127" s="271" t="s">
        <v>81</v>
      </c>
      <c r="AV127" s="13" t="s">
        <v>81</v>
      </c>
      <c r="AW127" s="13" t="s">
        <v>35</v>
      </c>
      <c r="AX127" s="13" t="s">
        <v>72</v>
      </c>
      <c r="AY127" s="271" t="s">
        <v>210</v>
      </c>
    </row>
    <row r="128" s="14" customFormat="1">
      <c r="B128" s="272"/>
      <c r="C128" s="273"/>
      <c r="D128" s="248" t="s">
        <v>221</v>
      </c>
      <c r="E128" s="274" t="s">
        <v>21</v>
      </c>
      <c r="F128" s="275" t="s">
        <v>227</v>
      </c>
      <c r="G128" s="273"/>
      <c r="H128" s="276">
        <v>160.315</v>
      </c>
      <c r="I128" s="277"/>
      <c r="J128" s="273"/>
      <c r="K128" s="273"/>
      <c r="L128" s="278"/>
      <c r="M128" s="279"/>
      <c r="N128" s="280"/>
      <c r="O128" s="280"/>
      <c r="P128" s="280"/>
      <c r="Q128" s="280"/>
      <c r="R128" s="280"/>
      <c r="S128" s="280"/>
      <c r="T128" s="281"/>
      <c r="AT128" s="282" t="s">
        <v>221</v>
      </c>
      <c r="AU128" s="282" t="s">
        <v>81</v>
      </c>
      <c r="AV128" s="14" t="s">
        <v>217</v>
      </c>
      <c r="AW128" s="14" t="s">
        <v>35</v>
      </c>
      <c r="AX128" s="14" t="s">
        <v>79</v>
      </c>
      <c r="AY128" s="282" t="s">
        <v>210</v>
      </c>
    </row>
    <row r="129" s="1" customFormat="1" ht="45.6" customHeight="1">
      <c r="B129" s="47"/>
      <c r="C129" s="236" t="s">
        <v>270</v>
      </c>
      <c r="D129" s="236" t="s">
        <v>212</v>
      </c>
      <c r="E129" s="237" t="s">
        <v>308</v>
      </c>
      <c r="F129" s="238" t="s">
        <v>309</v>
      </c>
      <c r="G129" s="239" t="s">
        <v>258</v>
      </c>
      <c r="H129" s="240">
        <v>1603.1500000000001</v>
      </c>
      <c r="I129" s="241"/>
      <c r="J129" s="242">
        <f>ROUND(I129*H129,2)</f>
        <v>0</v>
      </c>
      <c r="K129" s="238" t="s">
        <v>216</v>
      </c>
      <c r="L129" s="73"/>
      <c r="M129" s="243" t="s">
        <v>21</v>
      </c>
      <c r="N129" s="244" t="s">
        <v>43</v>
      </c>
      <c r="O129" s="48"/>
      <c r="P129" s="245">
        <f>O129*H129</f>
        <v>0</v>
      </c>
      <c r="Q129" s="245">
        <v>0</v>
      </c>
      <c r="R129" s="245">
        <f>Q129*H129</f>
        <v>0</v>
      </c>
      <c r="S129" s="245">
        <v>0</v>
      </c>
      <c r="T129" s="246">
        <f>S129*H129</f>
        <v>0</v>
      </c>
      <c r="AR129" s="25" t="s">
        <v>217</v>
      </c>
      <c r="AT129" s="25" t="s">
        <v>212</v>
      </c>
      <c r="AU129" s="25" t="s">
        <v>81</v>
      </c>
      <c r="AY129" s="25" t="s">
        <v>210</v>
      </c>
      <c r="BE129" s="247">
        <f>IF(N129="základní",J129,0)</f>
        <v>0</v>
      </c>
      <c r="BF129" s="247">
        <f>IF(N129="snížená",J129,0)</f>
        <v>0</v>
      </c>
      <c r="BG129" s="247">
        <f>IF(N129="zákl. přenesená",J129,0)</f>
        <v>0</v>
      </c>
      <c r="BH129" s="247">
        <f>IF(N129="sníž. přenesená",J129,0)</f>
        <v>0</v>
      </c>
      <c r="BI129" s="247">
        <f>IF(N129="nulová",J129,0)</f>
        <v>0</v>
      </c>
      <c r="BJ129" s="25" t="s">
        <v>79</v>
      </c>
      <c r="BK129" s="247">
        <f>ROUND(I129*H129,2)</f>
        <v>0</v>
      </c>
      <c r="BL129" s="25" t="s">
        <v>217</v>
      </c>
      <c r="BM129" s="25" t="s">
        <v>2365</v>
      </c>
    </row>
    <row r="130" s="1" customFormat="1">
      <c r="B130" s="47"/>
      <c r="C130" s="75"/>
      <c r="D130" s="248" t="s">
        <v>219</v>
      </c>
      <c r="E130" s="75"/>
      <c r="F130" s="249" t="s">
        <v>305</v>
      </c>
      <c r="G130" s="75"/>
      <c r="H130" s="75"/>
      <c r="I130" s="204"/>
      <c r="J130" s="75"/>
      <c r="K130" s="75"/>
      <c r="L130" s="73"/>
      <c r="M130" s="250"/>
      <c r="N130" s="48"/>
      <c r="O130" s="48"/>
      <c r="P130" s="48"/>
      <c r="Q130" s="48"/>
      <c r="R130" s="48"/>
      <c r="S130" s="48"/>
      <c r="T130" s="96"/>
      <c r="AT130" s="25" t="s">
        <v>219</v>
      </c>
      <c r="AU130" s="25" t="s">
        <v>81</v>
      </c>
    </row>
    <row r="131" s="13" customFormat="1">
      <c r="B131" s="261"/>
      <c r="C131" s="262"/>
      <c r="D131" s="248" t="s">
        <v>221</v>
      </c>
      <c r="E131" s="262"/>
      <c r="F131" s="264" t="s">
        <v>2366</v>
      </c>
      <c r="G131" s="262"/>
      <c r="H131" s="265">
        <v>1603.1500000000001</v>
      </c>
      <c r="I131" s="266"/>
      <c r="J131" s="262"/>
      <c r="K131" s="262"/>
      <c r="L131" s="267"/>
      <c r="M131" s="268"/>
      <c r="N131" s="269"/>
      <c r="O131" s="269"/>
      <c r="P131" s="269"/>
      <c r="Q131" s="269"/>
      <c r="R131" s="269"/>
      <c r="S131" s="269"/>
      <c r="T131" s="270"/>
      <c r="AT131" s="271" t="s">
        <v>221</v>
      </c>
      <c r="AU131" s="271" t="s">
        <v>81</v>
      </c>
      <c r="AV131" s="13" t="s">
        <v>81</v>
      </c>
      <c r="AW131" s="13" t="s">
        <v>6</v>
      </c>
      <c r="AX131" s="13" t="s">
        <v>79</v>
      </c>
      <c r="AY131" s="271" t="s">
        <v>210</v>
      </c>
    </row>
    <row r="132" s="1" customFormat="1" ht="14.4" customHeight="1">
      <c r="B132" s="47"/>
      <c r="C132" s="236" t="s">
        <v>117</v>
      </c>
      <c r="D132" s="236" t="s">
        <v>212</v>
      </c>
      <c r="E132" s="237" t="s">
        <v>312</v>
      </c>
      <c r="F132" s="238" t="s">
        <v>313</v>
      </c>
      <c r="G132" s="239" t="s">
        <v>258</v>
      </c>
      <c r="H132" s="240">
        <v>160.315</v>
      </c>
      <c r="I132" s="241"/>
      <c r="J132" s="242">
        <f>ROUND(I132*H132,2)</f>
        <v>0</v>
      </c>
      <c r="K132" s="238" t="s">
        <v>216</v>
      </c>
      <c r="L132" s="73"/>
      <c r="M132" s="243" t="s">
        <v>21</v>
      </c>
      <c r="N132" s="244" t="s">
        <v>43</v>
      </c>
      <c r="O132" s="48"/>
      <c r="P132" s="245">
        <f>O132*H132</f>
        <v>0</v>
      </c>
      <c r="Q132" s="245">
        <v>0</v>
      </c>
      <c r="R132" s="245">
        <f>Q132*H132</f>
        <v>0</v>
      </c>
      <c r="S132" s="245">
        <v>0</v>
      </c>
      <c r="T132" s="246">
        <f>S132*H132</f>
        <v>0</v>
      </c>
      <c r="AR132" s="25" t="s">
        <v>217</v>
      </c>
      <c r="AT132" s="25" t="s">
        <v>212</v>
      </c>
      <c r="AU132" s="25" t="s">
        <v>81</v>
      </c>
      <c r="AY132" s="25" t="s">
        <v>210</v>
      </c>
      <c r="BE132" s="247">
        <f>IF(N132="základní",J132,0)</f>
        <v>0</v>
      </c>
      <c r="BF132" s="247">
        <f>IF(N132="snížená",J132,0)</f>
        <v>0</v>
      </c>
      <c r="BG132" s="247">
        <f>IF(N132="zákl. přenesená",J132,0)</f>
        <v>0</v>
      </c>
      <c r="BH132" s="247">
        <f>IF(N132="sníž. přenesená",J132,0)</f>
        <v>0</v>
      </c>
      <c r="BI132" s="247">
        <f>IF(N132="nulová",J132,0)</f>
        <v>0</v>
      </c>
      <c r="BJ132" s="25" t="s">
        <v>79</v>
      </c>
      <c r="BK132" s="247">
        <f>ROUND(I132*H132,2)</f>
        <v>0</v>
      </c>
      <c r="BL132" s="25" t="s">
        <v>217</v>
      </c>
      <c r="BM132" s="25" t="s">
        <v>2367</v>
      </c>
    </row>
    <row r="133" s="1" customFormat="1">
      <c r="B133" s="47"/>
      <c r="C133" s="75"/>
      <c r="D133" s="248" t="s">
        <v>219</v>
      </c>
      <c r="E133" s="75"/>
      <c r="F133" s="249" t="s">
        <v>315</v>
      </c>
      <c r="G133" s="75"/>
      <c r="H133" s="75"/>
      <c r="I133" s="204"/>
      <c r="J133" s="75"/>
      <c r="K133" s="75"/>
      <c r="L133" s="73"/>
      <c r="M133" s="250"/>
      <c r="N133" s="48"/>
      <c r="O133" s="48"/>
      <c r="P133" s="48"/>
      <c r="Q133" s="48"/>
      <c r="R133" s="48"/>
      <c r="S133" s="48"/>
      <c r="T133" s="96"/>
      <c r="AT133" s="25" t="s">
        <v>219</v>
      </c>
      <c r="AU133" s="25" t="s">
        <v>81</v>
      </c>
    </row>
    <row r="134" s="1" customFormat="1" ht="34.2" customHeight="1">
      <c r="B134" s="47"/>
      <c r="C134" s="236" t="s">
        <v>123</v>
      </c>
      <c r="D134" s="236" t="s">
        <v>212</v>
      </c>
      <c r="E134" s="237" t="s">
        <v>316</v>
      </c>
      <c r="F134" s="238" t="s">
        <v>317</v>
      </c>
      <c r="G134" s="239" t="s">
        <v>318</v>
      </c>
      <c r="H134" s="240">
        <v>256.50400000000002</v>
      </c>
      <c r="I134" s="241"/>
      <c r="J134" s="242">
        <f>ROUND(I134*H134,2)</f>
        <v>0</v>
      </c>
      <c r="K134" s="238" t="s">
        <v>216</v>
      </c>
      <c r="L134" s="73"/>
      <c r="M134" s="243" t="s">
        <v>21</v>
      </c>
      <c r="N134" s="244" t="s">
        <v>43</v>
      </c>
      <c r="O134" s="48"/>
      <c r="P134" s="245">
        <f>O134*H134</f>
        <v>0</v>
      </c>
      <c r="Q134" s="245">
        <v>0</v>
      </c>
      <c r="R134" s="245">
        <f>Q134*H134</f>
        <v>0</v>
      </c>
      <c r="S134" s="245">
        <v>0</v>
      </c>
      <c r="T134" s="246">
        <f>S134*H134</f>
        <v>0</v>
      </c>
      <c r="AR134" s="25" t="s">
        <v>217</v>
      </c>
      <c r="AT134" s="25" t="s">
        <v>212</v>
      </c>
      <c r="AU134" s="25" t="s">
        <v>81</v>
      </c>
      <c r="AY134" s="25" t="s">
        <v>210</v>
      </c>
      <c r="BE134" s="247">
        <f>IF(N134="základní",J134,0)</f>
        <v>0</v>
      </c>
      <c r="BF134" s="247">
        <f>IF(N134="snížená",J134,0)</f>
        <v>0</v>
      </c>
      <c r="BG134" s="247">
        <f>IF(N134="zákl. přenesená",J134,0)</f>
        <v>0</v>
      </c>
      <c r="BH134" s="247">
        <f>IF(N134="sníž. přenesená",J134,0)</f>
        <v>0</v>
      </c>
      <c r="BI134" s="247">
        <f>IF(N134="nulová",J134,0)</f>
        <v>0</v>
      </c>
      <c r="BJ134" s="25" t="s">
        <v>79</v>
      </c>
      <c r="BK134" s="247">
        <f>ROUND(I134*H134,2)</f>
        <v>0</v>
      </c>
      <c r="BL134" s="25" t="s">
        <v>217</v>
      </c>
      <c r="BM134" s="25" t="s">
        <v>2368</v>
      </c>
    </row>
    <row r="135" s="1" customFormat="1">
      <c r="B135" s="47"/>
      <c r="C135" s="75"/>
      <c r="D135" s="248" t="s">
        <v>219</v>
      </c>
      <c r="E135" s="75"/>
      <c r="F135" s="249" t="s">
        <v>320</v>
      </c>
      <c r="G135" s="75"/>
      <c r="H135" s="75"/>
      <c r="I135" s="204"/>
      <c r="J135" s="75"/>
      <c r="K135" s="75"/>
      <c r="L135" s="73"/>
      <c r="M135" s="250"/>
      <c r="N135" s="48"/>
      <c r="O135" s="48"/>
      <c r="P135" s="48"/>
      <c r="Q135" s="48"/>
      <c r="R135" s="48"/>
      <c r="S135" s="48"/>
      <c r="T135" s="96"/>
      <c r="AT135" s="25" t="s">
        <v>219</v>
      </c>
      <c r="AU135" s="25" t="s">
        <v>81</v>
      </c>
    </row>
    <row r="136" s="13" customFormat="1">
      <c r="B136" s="261"/>
      <c r="C136" s="262"/>
      <c r="D136" s="248" t="s">
        <v>221</v>
      </c>
      <c r="E136" s="262"/>
      <c r="F136" s="264" t="s">
        <v>2369</v>
      </c>
      <c r="G136" s="262"/>
      <c r="H136" s="265">
        <v>256.50400000000002</v>
      </c>
      <c r="I136" s="266"/>
      <c r="J136" s="262"/>
      <c r="K136" s="262"/>
      <c r="L136" s="267"/>
      <c r="M136" s="268"/>
      <c r="N136" s="269"/>
      <c r="O136" s="269"/>
      <c r="P136" s="269"/>
      <c r="Q136" s="269"/>
      <c r="R136" s="269"/>
      <c r="S136" s="269"/>
      <c r="T136" s="270"/>
      <c r="AT136" s="271" t="s">
        <v>221</v>
      </c>
      <c r="AU136" s="271" t="s">
        <v>81</v>
      </c>
      <c r="AV136" s="13" t="s">
        <v>81</v>
      </c>
      <c r="AW136" s="13" t="s">
        <v>6</v>
      </c>
      <c r="AX136" s="13" t="s">
        <v>79</v>
      </c>
      <c r="AY136" s="271" t="s">
        <v>210</v>
      </c>
    </row>
    <row r="137" s="1" customFormat="1" ht="34.2" customHeight="1">
      <c r="B137" s="47"/>
      <c r="C137" s="236" t="s">
        <v>288</v>
      </c>
      <c r="D137" s="236" t="s">
        <v>212</v>
      </c>
      <c r="E137" s="237" t="s">
        <v>839</v>
      </c>
      <c r="F137" s="238" t="s">
        <v>840</v>
      </c>
      <c r="G137" s="239" t="s">
        <v>258</v>
      </c>
      <c r="H137" s="240">
        <v>100.488</v>
      </c>
      <c r="I137" s="241"/>
      <c r="J137" s="242">
        <f>ROUND(I137*H137,2)</f>
        <v>0</v>
      </c>
      <c r="K137" s="238" t="s">
        <v>216</v>
      </c>
      <c r="L137" s="73"/>
      <c r="M137" s="243" t="s">
        <v>21</v>
      </c>
      <c r="N137" s="244" t="s">
        <v>43</v>
      </c>
      <c r="O137" s="48"/>
      <c r="P137" s="245">
        <f>O137*H137</f>
        <v>0</v>
      </c>
      <c r="Q137" s="245">
        <v>0</v>
      </c>
      <c r="R137" s="245">
        <f>Q137*H137</f>
        <v>0</v>
      </c>
      <c r="S137" s="245">
        <v>0</v>
      </c>
      <c r="T137" s="246">
        <f>S137*H137</f>
        <v>0</v>
      </c>
      <c r="AR137" s="25" t="s">
        <v>217</v>
      </c>
      <c r="AT137" s="25" t="s">
        <v>212</v>
      </c>
      <c r="AU137" s="25" t="s">
        <v>81</v>
      </c>
      <c r="AY137" s="25" t="s">
        <v>210</v>
      </c>
      <c r="BE137" s="247">
        <f>IF(N137="základní",J137,0)</f>
        <v>0</v>
      </c>
      <c r="BF137" s="247">
        <f>IF(N137="snížená",J137,0)</f>
        <v>0</v>
      </c>
      <c r="BG137" s="247">
        <f>IF(N137="zákl. přenesená",J137,0)</f>
        <v>0</v>
      </c>
      <c r="BH137" s="247">
        <f>IF(N137="sníž. přenesená",J137,0)</f>
        <v>0</v>
      </c>
      <c r="BI137" s="247">
        <f>IF(N137="nulová",J137,0)</f>
        <v>0</v>
      </c>
      <c r="BJ137" s="25" t="s">
        <v>79</v>
      </c>
      <c r="BK137" s="247">
        <f>ROUND(I137*H137,2)</f>
        <v>0</v>
      </c>
      <c r="BL137" s="25" t="s">
        <v>217</v>
      </c>
      <c r="BM137" s="25" t="s">
        <v>2370</v>
      </c>
    </row>
    <row r="138" s="1" customFormat="1">
      <c r="B138" s="47"/>
      <c r="C138" s="75"/>
      <c r="D138" s="248" t="s">
        <v>219</v>
      </c>
      <c r="E138" s="75"/>
      <c r="F138" s="283" t="s">
        <v>326</v>
      </c>
      <c r="G138" s="75"/>
      <c r="H138" s="75"/>
      <c r="I138" s="204"/>
      <c r="J138" s="75"/>
      <c r="K138" s="75"/>
      <c r="L138" s="73"/>
      <c r="M138" s="250"/>
      <c r="N138" s="48"/>
      <c r="O138" s="48"/>
      <c r="P138" s="48"/>
      <c r="Q138" s="48"/>
      <c r="R138" s="48"/>
      <c r="S138" s="48"/>
      <c r="T138" s="96"/>
      <c r="AT138" s="25" t="s">
        <v>219</v>
      </c>
      <c r="AU138" s="25" t="s">
        <v>81</v>
      </c>
    </row>
    <row r="139" s="12" customFormat="1">
      <c r="B139" s="251"/>
      <c r="C139" s="252"/>
      <c r="D139" s="248" t="s">
        <v>221</v>
      </c>
      <c r="E139" s="253" t="s">
        <v>21</v>
      </c>
      <c r="F139" s="254" t="s">
        <v>2355</v>
      </c>
      <c r="G139" s="252"/>
      <c r="H139" s="253" t="s">
        <v>21</v>
      </c>
      <c r="I139" s="255"/>
      <c r="J139" s="252"/>
      <c r="K139" s="252"/>
      <c r="L139" s="256"/>
      <c r="M139" s="257"/>
      <c r="N139" s="258"/>
      <c r="O139" s="258"/>
      <c r="P139" s="258"/>
      <c r="Q139" s="258"/>
      <c r="R139" s="258"/>
      <c r="S139" s="258"/>
      <c r="T139" s="259"/>
      <c r="AT139" s="260" t="s">
        <v>221</v>
      </c>
      <c r="AU139" s="260" t="s">
        <v>81</v>
      </c>
      <c r="AV139" s="12" t="s">
        <v>79</v>
      </c>
      <c r="AW139" s="12" t="s">
        <v>35</v>
      </c>
      <c r="AX139" s="12" t="s">
        <v>72</v>
      </c>
      <c r="AY139" s="260" t="s">
        <v>210</v>
      </c>
    </row>
    <row r="140" s="13" customFormat="1">
      <c r="B140" s="261"/>
      <c r="C140" s="262"/>
      <c r="D140" s="248" t="s">
        <v>221</v>
      </c>
      <c r="E140" s="263" t="s">
        <v>21</v>
      </c>
      <c r="F140" s="264" t="s">
        <v>2371</v>
      </c>
      <c r="G140" s="262"/>
      <c r="H140" s="265">
        <v>61.317</v>
      </c>
      <c r="I140" s="266"/>
      <c r="J140" s="262"/>
      <c r="K140" s="262"/>
      <c r="L140" s="267"/>
      <c r="M140" s="268"/>
      <c r="N140" s="269"/>
      <c r="O140" s="269"/>
      <c r="P140" s="269"/>
      <c r="Q140" s="269"/>
      <c r="R140" s="269"/>
      <c r="S140" s="269"/>
      <c r="T140" s="270"/>
      <c r="AT140" s="271" t="s">
        <v>221</v>
      </c>
      <c r="AU140" s="271" t="s">
        <v>81</v>
      </c>
      <c r="AV140" s="13" t="s">
        <v>81</v>
      </c>
      <c r="AW140" s="13" t="s">
        <v>35</v>
      </c>
      <c r="AX140" s="13" t="s">
        <v>72</v>
      </c>
      <c r="AY140" s="271" t="s">
        <v>210</v>
      </c>
    </row>
    <row r="141" s="13" customFormat="1">
      <c r="B141" s="261"/>
      <c r="C141" s="262"/>
      <c r="D141" s="248" t="s">
        <v>221</v>
      </c>
      <c r="E141" s="263" t="s">
        <v>21</v>
      </c>
      <c r="F141" s="264" t="s">
        <v>2372</v>
      </c>
      <c r="G141" s="262"/>
      <c r="H141" s="265">
        <v>-16.315000000000001</v>
      </c>
      <c r="I141" s="266"/>
      <c r="J141" s="262"/>
      <c r="K141" s="262"/>
      <c r="L141" s="267"/>
      <c r="M141" s="268"/>
      <c r="N141" s="269"/>
      <c r="O141" s="269"/>
      <c r="P141" s="269"/>
      <c r="Q141" s="269"/>
      <c r="R141" s="269"/>
      <c r="S141" s="269"/>
      <c r="T141" s="270"/>
      <c r="AT141" s="271" t="s">
        <v>221</v>
      </c>
      <c r="AU141" s="271" t="s">
        <v>81</v>
      </c>
      <c r="AV141" s="13" t="s">
        <v>81</v>
      </c>
      <c r="AW141" s="13" t="s">
        <v>35</v>
      </c>
      <c r="AX141" s="13" t="s">
        <v>72</v>
      </c>
      <c r="AY141" s="271" t="s">
        <v>210</v>
      </c>
    </row>
    <row r="142" s="13" customFormat="1">
      <c r="B142" s="261"/>
      <c r="C142" s="262"/>
      <c r="D142" s="248" t="s">
        <v>221</v>
      </c>
      <c r="E142" s="263" t="s">
        <v>21</v>
      </c>
      <c r="F142" s="264" t="s">
        <v>2373</v>
      </c>
      <c r="G142" s="262"/>
      <c r="H142" s="265">
        <v>48</v>
      </c>
      <c r="I142" s="266"/>
      <c r="J142" s="262"/>
      <c r="K142" s="262"/>
      <c r="L142" s="267"/>
      <c r="M142" s="268"/>
      <c r="N142" s="269"/>
      <c r="O142" s="269"/>
      <c r="P142" s="269"/>
      <c r="Q142" s="269"/>
      <c r="R142" s="269"/>
      <c r="S142" s="269"/>
      <c r="T142" s="270"/>
      <c r="AT142" s="271" t="s">
        <v>221</v>
      </c>
      <c r="AU142" s="271" t="s">
        <v>81</v>
      </c>
      <c r="AV142" s="13" t="s">
        <v>81</v>
      </c>
      <c r="AW142" s="13" t="s">
        <v>35</v>
      </c>
      <c r="AX142" s="13" t="s">
        <v>72</v>
      </c>
      <c r="AY142" s="271" t="s">
        <v>210</v>
      </c>
    </row>
    <row r="143" s="13" customFormat="1">
      <c r="B143" s="261"/>
      <c r="C143" s="262"/>
      <c r="D143" s="248" t="s">
        <v>221</v>
      </c>
      <c r="E143" s="263" t="s">
        <v>21</v>
      </c>
      <c r="F143" s="264" t="s">
        <v>2360</v>
      </c>
      <c r="G143" s="262"/>
      <c r="H143" s="265">
        <v>7.4859999999999998</v>
      </c>
      <c r="I143" s="266"/>
      <c r="J143" s="262"/>
      <c r="K143" s="262"/>
      <c r="L143" s="267"/>
      <c r="M143" s="268"/>
      <c r="N143" s="269"/>
      <c r="O143" s="269"/>
      <c r="P143" s="269"/>
      <c r="Q143" s="269"/>
      <c r="R143" s="269"/>
      <c r="S143" s="269"/>
      <c r="T143" s="270"/>
      <c r="AT143" s="271" t="s">
        <v>221</v>
      </c>
      <c r="AU143" s="271" t="s">
        <v>81</v>
      </c>
      <c r="AV143" s="13" t="s">
        <v>81</v>
      </c>
      <c r="AW143" s="13" t="s">
        <v>35</v>
      </c>
      <c r="AX143" s="13" t="s">
        <v>72</v>
      </c>
      <c r="AY143" s="271" t="s">
        <v>210</v>
      </c>
    </row>
    <row r="144" s="14" customFormat="1">
      <c r="B144" s="272"/>
      <c r="C144" s="273"/>
      <c r="D144" s="248" t="s">
        <v>221</v>
      </c>
      <c r="E144" s="274" t="s">
        <v>21</v>
      </c>
      <c r="F144" s="275" t="s">
        <v>227</v>
      </c>
      <c r="G144" s="273"/>
      <c r="H144" s="276">
        <v>100.488</v>
      </c>
      <c r="I144" s="277"/>
      <c r="J144" s="273"/>
      <c r="K144" s="273"/>
      <c r="L144" s="278"/>
      <c r="M144" s="279"/>
      <c r="N144" s="280"/>
      <c r="O144" s="280"/>
      <c r="P144" s="280"/>
      <c r="Q144" s="280"/>
      <c r="R144" s="280"/>
      <c r="S144" s="280"/>
      <c r="T144" s="281"/>
      <c r="AT144" s="282" t="s">
        <v>221</v>
      </c>
      <c r="AU144" s="282" t="s">
        <v>81</v>
      </c>
      <c r="AV144" s="14" t="s">
        <v>217</v>
      </c>
      <c r="AW144" s="14" t="s">
        <v>35</v>
      </c>
      <c r="AX144" s="14" t="s">
        <v>79</v>
      </c>
      <c r="AY144" s="282" t="s">
        <v>210</v>
      </c>
    </row>
    <row r="145" s="11" customFormat="1" ht="29.88" customHeight="1">
      <c r="B145" s="220"/>
      <c r="C145" s="221"/>
      <c r="D145" s="222" t="s">
        <v>71</v>
      </c>
      <c r="E145" s="234" t="s">
        <v>81</v>
      </c>
      <c r="F145" s="234" t="s">
        <v>337</v>
      </c>
      <c r="G145" s="221"/>
      <c r="H145" s="221"/>
      <c r="I145" s="224"/>
      <c r="J145" s="235">
        <f>BK145</f>
        <v>0</v>
      </c>
      <c r="K145" s="221"/>
      <c r="L145" s="226"/>
      <c r="M145" s="227"/>
      <c r="N145" s="228"/>
      <c r="O145" s="228"/>
      <c r="P145" s="229">
        <f>SUM(P146:P183)</f>
        <v>0</v>
      </c>
      <c r="Q145" s="228"/>
      <c r="R145" s="229">
        <f>SUM(R146:R183)</f>
        <v>21.956875371943994</v>
      </c>
      <c r="S145" s="228"/>
      <c r="T145" s="230">
        <f>SUM(T146:T183)</f>
        <v>0</v>
      </c>
      <c r="AR145" s="231" t="s">
        <v>79</v>
      </c>
      <c r="AT145" s="232" t="s">
        <v>71</v>
      </c>
      <c r="AU145" s="232" t="s">
        <v>79</v>
      </c>
      <c r="AY145" s="231" t="s">
        <v>210</v>
      </c>
      <c r="BK145" s="233">
        <f>SUM(BK146:BK183)</f>
        <v>0</v>
      </c>
    </row>
    <row r="146" s="1" customFormat="1" ht="22.8" customHeight="1">
      <c r="B146" s="47"/>
      <c r="C146" s="236" t="s">
        <v>129</v>
      </c>
      <c r="D146" s="236" t="s">
        <v>212</v>
      </c>
      <c r="E146" s="237" t="s">
        <v>2231</v>
      </c>
      <c r="F146" s="238" t="s">
        <v>2232</v>
      </c>
      <c r="G146" s="239" t="s">
        <v>258</v>
      </c>
      <c r="H146" s="240">
        <v>0.59999999999999998</v>
      </c>
      <c r="I146" s="241"/>
      <c r="J146" s="242">
        <f>ROUND(I146*H146,2)</f>
        <v>0</v>
      </c>
      <c r="K146" s="238" t="s">
        <v>216</v>
      </c>
      <c r="L146" s="73"/>
      <c r="M146" s="243" t="s">
        <v>21</v>
      </c>
      <c r="N146" s="244" t="s">
        <v>43</v>
      </c>
      <c r="O146" s="48"/>
      <c r="P146" s="245">
        <f>O146*H146</f>
        <v>0</v>
      </c>
      <c r="Q146" s="245">
        <v>2.1600000000000001</v>
      </c>
      <c r="R146" s="245">
        <f>Q146*H146</f>
        <v>1.296</v>
      </c>
      <c r="S146" s="245">
        <v>0</v>
      </c>
      <c r="T146" s="246">
        <f>S146*H146</f>
        <v>0</v>
      </c>
      <c r="AR146" s="25" t="s">
        <v>217</v>
      </c>
      <c r="AT146" s="25" t="s">
        <v>212</v>
      </c>
      <c r="AU146" s="25" t="s">
        <v>81</v>
      </c>
      <c r="AY146" s="25" t="s">
        <v>210</v>
      </c>
      <c r="BE146" s="247">
        <f>IF(N146="základní",J146,0)</f>
        <v>0</v>
      </c>
      <c r="BF146" s="247">
        <f>IF(N146="snížená",J146,0)</f>
        <v>0</v>
      </c>
      <c r="BG146" s="247">
        <f>IF(N146="zákl. přenesená",J146,0)</f>
        <v>0</v>
      </c>
      <c r="BH146" s="247">
        <f>IF(N146="sníž. přenesená",J146,0)</f>
        <v>0</v>
      </c>
      <c r="BI146" s="247">
        <f>IF(N146="nulová",J146,0)</f>
        <v>0</v>
      </c>
      <c r="BJ146" s="25" t="s">
        <v>79</v>
      </c>
      <c r="BK146" s="247">
        <f>ROUND(I146*H146,2)</f>
        <v>0</v>
      </c>
      <c r="BL146" s="25" t="s">
        <v>217</v>
      </c>
      <c r="BM146" s="25" t="s">
        <v>2374</v>
      </c>
    </row>
    <row r="147" s="1" customFormat="1">
      <c r="B147" s="47"/>
      <c r="C147" s="75"/>
      <c r="D147" s="248" t="s">
        <v>219</v>
      </c>
      <c r="E147" s="75"/>
      <c r="F147" s="249" t="s">
        <v>1478</v>
      </c>
      <c r="G147" s="75"/>
      <c r="H147" s="75"/>
      <c r="I147" s="204"/>
      <c r="J147" s="75"/>
      <c r="K147" s="75"/>
      <c r="L147" s="73"/>
      <c r="M147" s="250"/>
      <c r="N147" s="48"/>
      <c r="O147" s="48"/>
      <c r="P147" s="48"/>
      <c r="Q147" s="48"/>
      <c r="R147" s="48"/>
      <c r="S147" s="48"/>
      <c r="T147" s="96"/>
      <c r="AT147" s="25" t="s">
        <v>219</v>
      </c>
      <c r="AU147" s="25" t="s">
        <v>81</v>
      </c>
    </row>
    <row r="148" s="12" customFormat="1">
      <c r="B148" s="251"/>
      <c r="C148" s="252"/>
      <c r="D148" s="248" t="s">
        <v>221</v>
      </c>
      <c r="E148" s="253" t="s">
        <v>21</v>
      </c>
      <c r="F148" s="254" t="s">
        <v>2375</v>
      </c>
      <c r="G148" s="252"/>
      <c r="H148" s="253" t="s">
        <v>21</v>
      </c>
      <c r="I148" s="255"/>
      <c r="J148" s="252"/>
      <c r="K148" s="252"/>
      <c r="L148" s="256"/>
      <c r="M148" s="257"/>
      <c r="N148" s="258"/>
      <c r="O148" s="258"/>
      <c r="P148" s="258"/>
      <c r="Q148" s="258"/>
      <c r="R148" s="258"/>
      <c r="S148" s="258"/>
      <c r="T148" s="259"/>
      <c r="AT148" s="260" t="s">
        <v>221</v>
      </c>
      <c r="AU148" s="260" t="s">
        <v>81</v>
      </c>
      <c r="AV148" s="12" t="s">
        <v>79</v>
      </c>
      <c r="AW148" s="12" t="s">
        <v>35</v>
      </c>
      <c r="AX148" s="12" t="s">
        <v>72</v>
      </c>
      <c r="AY148" s="260" t="s">
        <v>210</v>
      </c>
    </row>
    <row r="149" s="13" customFormat="1">
      <c r="B149" s="261"/>
      <c r="C149" s="262"/>
      <c r="D149" s="248" t="s">
        <v>221</v>
      </c>
      <c r="E149" s="263" t="s">
        <v>21</v>
      </c>
      <c r="F149" s="264" t="s">
        <v>2376</v>
      </c>
      <c r="G149" s="262"/>
      <c r="H149" s="265">
        <v>0.59999999999999998</v>
      </c>
      <c r="I149" s="266"/>
      <c r="J149" s="262"/>
      <c r="K149" s="262"/>
      <c r="L149" s="267"/>
      <c r="M149" s="268"/>
      <c r="N149" s="269"/>
      <c r="O149" s="269"/>
      <c r="P149" s="269"/>
      <c r="Q149" s="269"/>
      <c r="R149" s="269"/>
      <c r="S149" s="269"/>
      <c r="T149" s="270"/>
      <c r="AT149" s="271" t="s">
        <v>221</v>
      </c>
      <c r="AU149" s="271" t="s">
        <v>81</v>
      </c>
      <c r="AV149" s="13" t="s">
        <v>81</v>
      </c>
      <c r="AW149" s="13" t="s">
        <v>35</v>
      </c>
      <c r="AX149" s="13" t="s">
        <v>79</v>
      </c>
      <c r="AY149" s="271" t="s">
        <v>210</v>
      </c>
    </row>
    <row r="150" s="1" customFormat="1" ht="22.8" customHeight="1">
      <c r="B150" s="47"/>
      <c r="C150" s="236" t="s">
        <v>298</v>
      </c>
      <c r="D150" s="236" t="s">
        <v>212</v>
      </c>
      <c r="E150" s="237" t="s">
        <v>2377</v>
      </c>
      <c r="F150" s="238" t="s">
        <v>2378</v>
      </c>
      <c r="G150" s="239" t="s">
        <v>258</v>
      </c>
      <c r="H150" s="240">
        <v>0.95599999999999996</v>
      </c>
      <c r="I150" s="241"/>
      <c r="J150" s="242">
        <f>ROUND(I150*H150,2)</f>
        <v>0</v>
      </c>
      <c r="K150" s="238" t="s">
        <v>216</v>
      </c>
      <c r="L150" s="73"/>
      <c r="M150" s="243" t="s">
        <v>21</v>
      </c>
      <c r="N150" s="244" t="s">
        <v>43</v>
      </c>
      <c r="O150" s="48"/>
      <c r="P150" s="245">
        <f>O150*H150</f>
        <v>0</v>
      </c>
      <c r="Q150" s="245">
        <v>2.2563399999999998</v>
      </c>
      <c r="R150" s="245">
        <f>Q150*H150</f>
        <v>2.1570610399999999</v>
      </c>
      <c r="S150" s="245">
        <v>0</v>
      </c>
      <c r="T150" s="246">
        <f>S150*H150</f>
        <v>0</v>
      </c>
      <c r="AR150" s="25" t="s">
        <v>217</v>
      </c>
      <c r="AT150" s="25" t="s">
        <v>212</v>
      </c>
      <c r="AU150" s="25" t="s">
        <v>81</v>
      </c>
      <c r="AY150" s="25" t="s">
        <v>210</v>
      </c>
      <c r="BE150" s="247">
        <f>IF(N150="základní",J150,0)</f>
        <v>0</v>
      </c>
      <c r="BF150" s="247">
        <f>IF(N150="snížená",J150,0)</f>
        <v>0</v>
      </c>
      <c r="BG150" s="247">
        <f>IF(N150="zákl. přenesená",J150,0)</f>
        <v>0</v>
      </c>
      <c r="BH150" s="247">
        <f>IF(N150="sníž. přenesená",J150,0)</f>
        <v>0</v>
      </c>
      <c r="BI150" s="247">
        <f>IF(N150="nulová",J150,0)</f>
        <v>0</v>
      </c>
      <c r="BJ150" s="25" t="s">
        <v>79</v>
      </c>
      <c r="BK150" s="247">
        <f>ROUND(I150*H150,2)</f>
        <v>0</v>
      </c>
      <c r="BL150" s="25" t="s">
        <v>217</v>
      </c>
      <c r="BM150" s="25" t="s">
        <v>2379</v>
      </c>
    </row>
    <row r="151" s="1" customFormat="1">
      <c r="B151" s="47"/>
      <c r="C151" s="75"/>
      <c r="D151" s="248" t="s">
        <v>219</v>
      </c>
      <c r="E151" s="75"/>
      <c r="F151" s="249" t="s">
        <v>2380</v>
      </c>
      <c r="G151" s="75"/>
      <c r="H151" s="75"/>
      <c r="I151" s="204"/>
      <c r="J151" s="75"/>
      <c r="K151" s="75"/>
      <c r="L151" s="73"/>
      <c r="M151" s="250"/>
      <c r="N151" s="48"/>
      <c r="O151" s="48"/>
      <c r="P151" s="48"/>
      <c r="Q151" s="48"/>
      <c r="R151" s="48"/>
      <c r="S151" s="48"/>
      <c r="T151" s="96"/>
      <c r="AT151" s="25" t="s">
        <v>219</v>
      </c>
      <c r="AU151" s="25" t="s">
        <v>81</v>
      </c>
    </row>
    <row r="152" s="12" customFormat="1">
      <c r="B152" s="251"/>
      <c r="C152" s="252"/>
      <c r="D152" s="248" t="s">
        <v>221</v>
      </c>
      <c r="E152" s="253" t="s">
        <v>21</v>
      </c>
      <c r="F152" s="254" t="s">
        <v>2381</v>
      </c>
      <c r="G152" s="252"/>
      <c r="H152" s="253" t="s">
        <v>21</v>
      </c>
      <c r="I152" s="255"/>
      <c r="J152" s="252"/>
      <c r="K152" s="252"/>
      <c r="L152" s="256"/>
      <c r="M152" s="257"/>
      <c r="N152" s="258"/>
      <c r="O152" s="258"/>
      <c r="P152" s="258"/>
      <c r="Q152" s="258"/>
      <c r="R152" s="258"/>
      <c r="S152" s="258"/>
      <c r="T152" s="259"/>
      <c r="AT152" s="260" t="s">
        <v>221</v>
      </c>
      <c r="AU152" s="260" t="s">
        <v>81</v>
      </c>
      <c r="AV152" s="12" t="s">
        <v>79</v>
      </c>
      <c r="AW152" s="12" t="s">
        <v>35</v>
      </c>
      <c r="AX152" s="12" t="s">
        <v>72</v>
      </c>
      <c r="AY152" s="260" t="s">
        <v>210</v>
      </c>
    </row>
    <row r="153" s="13" customFormat="1">
      <c r="B153" s="261"/>
      <c r="C153" s="262"/>
      <c r="D153" s="248" t="s">
        <v>221</v>
      </c>
      <c r="E153" s="263" t="s">
        <v>21</v>
      </c>
      <c r="F153" s="264" t="s">
        <v>2382</v>
      </c>
      <c r="G153" s="262"/>
      <c r="H153" s="265">
        <v>0.95599999999999996</v>
      </c>
      <c r="I153" s="266"/>
      <c r="J153" s="262"/>
      <c r="K153" s="262"/>
      <c r="L153" s="267"/>
      <c r="M153" s="268"/>
      <c r="N153" s="269"/>
      <c r="O153" s="269"/>
      <c r="P153" s="269"/>
      <c r="Q153" s="269"/>
      <c r="R153" s="269"/>
      <c r="S153" s="269"/>
      <c r="T153" s="270"/>
      <c r="AT153" s="271" t="s">
        <v>221</v>
      </c>
      <c r="AU153" s="271" t="s">
        <v>81</v>
      </c>
      <c r="AV153" s="13" t="s">
        <v>81</v>
      </c>
      <c r="AW153" s="13" t="s">
        <v>35</v>
      </c>
      <c r="AX153" s="13" t="s">
        <v>79</v>
      </c>
      <c r="AY153" s="271" t="s">
        <v>210</v>
      </c>
    </row>
    <row r="154" s="1" customFormat="1" ht="22.8" customHeight="1">
      <c r="B154" s="47"/>
      <c r="C154" s="236" t="s">
        <v>10</v>
      </c>
      <c r="D154" s="236" t="s">
        <v>212</v>
      </c>
      <c r="E154" s="237" t="s">
        <v>2383</v>
      </c>
      <c r="F154" s="238" t="s">
        <v>2384</v>
      </c>
      <c r="G154" s="239" t="s">
        <v>258</v>
      </c>
      <c r="H154" s="240">
        <v>7.4859999999999998</v>
      </c>
      <c r="I154" s="241"/>
      <c r="J154" s="242">
        <f>ROUND(I154*H154,2)</f>
        <v>0</v>
      </c>
      <c r="K154" s="238" t="s">
        <v>216</v>
      </c>
      <c r="L154" s="73"/>
      <c r="M154" s="243" t="s">
        <v>21</v>
      </c>
      <c r="N154" s="244" t="s">
        <v>43</v>
      </c>
      <c r="O154" s="48"/>
      <c r="P154" s="245">
        <f>O154*H154</f>
        <v>0</v>
      </c>
      <c r="Q154" s="245">
        <v>2.4532922039999998</v>
      </c>
      <c r="R154" s="245">
        <f>Q154*H154</f>
        <v>18.365345439143997</v>
      </c>
      <c r="S154" s="245">
        <v>0</v>
      </c>
      <c r="T154" s="246">
        <f>S154*H154</f>
        <v>0</v>
      </c>
      <c r="AR154" s="25" t="s">
        <v>217</v>
      </c>
      <c r="AT154" s="25" t="s">
        <v>212</v>
      </c>
      <c r="AU154" s="25" t="s">
        <v>81</v>
      </c>
      <c r="AY154" s="25" t="s">
        <v>210</v>
      </c>
      <c r="BE154" s="247">
        <f>IF(N154="základní",J154,0)</f>
        <v>0</v>
      </c>
      <c r="BF154" s="247">
        <f>IF(N154="snížená",J154,0)</f>
        <v>0</v>
      </c>
      <c r="BG154" s="247">
        <f>IF(N154="zákl. přenesená",J154,0)</f>
        <v>0</v>
      </c>
      <c r="BH154" s="247">
        <f>IF(N154="sníž. přenesená",J154,0)</f>
        <v>0</v>
      </c>
      <c r="BI154" s="247">
        <f>IF(N154="nulová",J154,0)</f>
        <v>0</v>
      </c>
      <c r="BJ154" s="25" t="s">
        <v>79</v>
      </c>
      <c r="BK154" s="247">
        <f>ROUND(I154*H154,2)</f>
        <v>0</v>
      </c>
      <c r="BL154" s="25" t="s">
        <v>217</v>
      </c>
      <c r="BM154" s="25" t="s">
        <v>2385</v>
      </c>
    </row>
    <row r="155" s="1" customFormat="1">
      <c r="B155" s="47"/>
      <c r="C155" s="75"/>
      <c r="D155" s="248" t="s">
        <v>219</v>
      </c>
      <c r="E155" s="75"/>
      <c r="F155" s="249" t="s">
        <v>2380</v>
      </c>
      <c r="G155" s="75"/>
      <c r="H155" s="75"/>
      <c r="I155" s="204"/>
      <c r="J155" s="75"/>
      <c r="K155" s="75"/>
      <c r="L155" s="73"/>
      <c r="M155" s="250"/>
      <c r="N155" s="48"/>
      <c r="O155" s="48"/>
      <c r="P155" s="48"/>
      <c r="Q155" s="48"/>
      <c r="R155" s="48"/>
      <c r="S155" s="48"/>
      <c r="T155" s="96"/>
      <c r="AT155" s="25" t="s">
        <v>219</v>
      </c>
      <c r="AU155" s="25" t="s">
        <v>81</v>
      </c>
    </row>
    <row r="156" s="12" customFormat="1">
      <c r="B156" s="251"/>
      <c r="C156" s="252"/>
      <c r="D156" s="248" t="s">
        <v>221</v>
      </c>
      <c r="E156" s="253" t="s">
        <v>21</v>
      </c>
      <c r="F156" s="254" t="s">
        <v>2386</v>
      </c>
      <c r="G156" s="252"/>
      <c r="H156" s="253" t="s">
        <v>21</v>
      </c>
      <c r="I156" s="255"/>
      <c r="J156" s="252"/>
      <c r="K156" s="252"/>
      <c r="L156" s="256"/>
      <c r="M156" s="257"/>
      <c r="N156" s="258"/>
      <c r="O156" s="258"/>
      <c r="P156" s="258"/>
      <c r="Q156" s="258"/>
      <c r="R156" s="258"/>
      <c r="S156" s="258"/>
      <c r="T156" s="259"/>
      <c r="AT156" s="260" t="s">
        <v>221</v>
      </c>
      <c r="AU156" s="260" t="s">
        <v>81</v>
      </c>
      <c r="AV156" s="12" t="s">
        <v>79</v>
      </c>
      <c r="AW156" s="12" t="s">
        <v>35</v>
      </c>
      <c r="AX156" s="12" t="s">
        <v>72</v>
      </c>
      <c r="AY156" s="260" t="s">
        <v>210</v>
      </c>
    </row>
    <row r="157" s="12" customFormat="1">
      <c r="B157" s="251"/>
      <c r="C157" s="252"/>
      <c r="D157" s="248" t="s">
        <v>221</v>
      </c>
      <c r="E157" s="253" t="s">
        <v>21</v>
      </c>
      <c r="F157" s="254" t="s">
        <v>2387</v>
      </c>
      <c r="G157" s="252"/>
      <c r="H157" s="253" t="s">
        <v>21</v>
      </c>
      <c r="I157" s="255"/>
      <c r="J157" s="252"/>
      <c r="K157" s="252"/>
      <c r="L157" s="256"/>
      <c r="M157" s="257"/>
      <c r="N157" s="258"/>
      <c r="O157" s="258"/>
      <c r="P157" s="258"/>
      <c r="Q157" s="258"/>
      <c r="R157" s="258"/>
      <c r="S157" s="258"/>
      <c r="T157" s="259"/>
      <c r="AT157" s="260" t="s">
        <v>221</v>
      </c>
      <c r="AU157" s="260" t="s">
        <v>81</v>
      </c>
      <c r="AV157" s="12" t="s">
        <v>79</v>
      </c>
      <c r="AW157" s="12" t="s">
        <v>35</v>
      </c>
      <c r="AX157" s="12" t="s">
        <v>72</v>
      </c>
      <c r="AY157" s="260" t="s">
        <v>210</v>
      </c>
    </row>
    <row r="158" s="13" customFormat="1">
      <c r="B158" s="261"/>
      <c r="C158" s="262"/>
      <c r="D158" s="248" t="s">
        <v>221</v>
      </c>
      <c r="E158" s="263" t="s">
        <v>21</v>
      </c>
      <c r="F158" s="264" t="s">
        <v>2388</v>
      </c>
      <c r="G158" s="262"/>
      <c r="H158" s="265">
        <v>0.188</v>
      </c>
      <c r="I158" s="266"/>
      <c r="J158" s="262"/>
      <c r="K158" s="262"/>
      <c r="L158" s="267"/>
      <c r="M158" s="268"/>
      <c r="N158" s="269"/>
      <c r="O158" s="269"/>
      <c r="P158" s="269"/>
      <c r="Q158" s="269"/>
      <c r="R158" s="269"/>
      <c r="S158" s="269"/>
      <c r="T158" s="270"/>
      <c r="AT158" s="271" t="s">
        <v>221</v>
      </c>
      <c r="AU158" s="271" t="s">
        <v>81</v>
      </c>
      <c r="AV158" s="13" t="s">
        <v>81</v>
      </c>
      <c r="AW158" s="13" t="s">
        <v>35</v>
      </c>
      <c r="AX158" s="13" t="s">
        <v>72</v>
      </c>
      <c r="AY158" s="271" t="s">
        <v>210</v>
      </c>
    </row>
    <row r="159" s="13" customFormat="1">
      <c r="B159" s="261"/>
      <c r="C159" s="262"/>
      <c r="D159" s="248" t="s">
        <v>221</v>
      </c>
      <c r="E159" s="263" t="s">
        <v>21</v>
      </c>
      <c r="F159" s="264" t="s">
        <v>2389</v>
      </c>
      <c r="G159" s="262"/>
      <c r="H159" s="265">
        <v>0.108</v>
      </c>
      <c r="I159" s="266"/>
      <c r="J159" s="262"/>
      <c r="K159" s="262"/>
      <c r="L159" s="267"/>
      <c r="M159" s="268"/>
      <c r="N159" s="269"/>
      <c r="O159" s="269"/>
      <c r="P159" s="269"/>
      <c r="Q159" s="269"/>
      <c r="R159" s="269"/>
      <c r="S159" s="269"/>
      <c r="T159" s="270"/>
      <c r="AT159" s="271" t="s">
        <v>221</v>
      </c>
      <c r="AU159" s="271" t="s">
        <v>81</v>
      </c>
      <c r="AV159" s="13" t="s">
        <v>81</v>
      </c>
      <c r="AW159" s="13" t="s">
        <v>35</v>
      </c>
      <c r="AX159" s="13" t="s">
        <v>72</v>
      </c>
      <c r="AY159" s="271" t="s">
        <v>210</v>
      </c>
    </row>
    <row r="160" s="12" customFormat="1">
      <c r="B160" s="251"/>
      <c r="C160" s="252"/>
      <c r="D160" s="248" t="s">
        <v>221</v>
      </c>
      <c r="E160" s="253" t="s">
        <v>21</v>
      </c>
      <c r="F160" s="254" t="s">
        <v>2390</v>
      </c>
      <c r="G160" s="252"/>
      <c r="H160" s="253" t="s">
        <v>21</v>
      </c>
      <c r="I160" s="255"/>
      <c r="J160" s="252"/>
      <c r="K160" s="252"/>
      <c r="L160" s="256"/>
      <c r="M160" s="257"/>
      <c r="N160" s="258"/>
      <c r="O160" s="258"/>
      <c r="P160" s="258"/>
      <c r="Q160" s="258"/>
      <c r="R160" s="258"/>
      <c r="S160" s="258"/>
      <c r="T160" s="259"/>
      <c r="AT160" s="260" t="s">
        <v>221</v>
      </c>
      <c r="AU160" s="260" t="s">
        <v>81</v>
      </c>
      <c r="AV160" s="12" t="s">
        <v>79</v>
      </c>
      <c r="AW160" s="12" t="s">
        <v>35</v>
      </c>
      <c r="AX160" s="12" t="s">
        <v>72</v>
      </c>
      <c r="AY160" s="260" t="s">
        <v>210</v>
      </c>
    </row>
    <row r="161" s="13" customFormat="1">
      <c r="B161" s="261"/>
      <c r="C161" s="262"/>
      <c r="D161" s="248" t="s">
        <v>221</v>
      </c>
      <c r="E161" s="263" t="s">
        <v>21</v>
      </c>
      <c r="F161" s="264" t="s">
        <v>2391</v>
      </c>
      <c r="G161" s="262"/>
      <c r="H161" s="265">
        <v>1.8360000000000001</v>
      </c>
      <c r="I161" s="266"/>
      <c r="J161" s="262"/>
      <c r="K161" s="262"/>
      <c r="L161" s="267"/>
      <c r="M161" s="268"/>
      <c r="N161" s="269"/>
      <c r="O161" s="269"/>
      <c r="P161" s="269"/>
      <c r="Q161" s="269"/>
      <c r="R161" s="269"/>
      <c r="S161" s="269"/>
      <c r="T161" s="270"/>
      <c r="AT161" s="271" t="s">
        <v>221</v>
      </c>
      <c r="AU161" s="271" t="s">
        <v>81</v>
      </c>
      <c r="AV161" s="13" t="s">
        <v>81</v>
      </c>
      <c r="AW161" s="13" t="s">
        <v>35</v>
      </c>
      <c r="AX161" s="13" t="s">
        <v>72</v>
      </c>
      <c r="AY161" s="271" t="s">
        <v>210</v>
      </c>
    </row>
    <row r="162" s="13" customFormat="1">
      <c r="B162" s="261"/>
      <c r="C162" s="262"/>
      <c r="D162" s="248" t="s">
        <v>221</v>
      </c>
      <c r="E162" s="263" t="s">
        <v>21</v>
      </c>
      <c r="F162" s="264" t="s">
        <v>2392</v>
      </c>
      <c r="G162" s="262"/>
      <c r="H162" s="265">
        <v>0.754</v>
      </c>
      <c r="I162" s="266"/>
      <c r="J162" s="262"/>
      <c r="K162" s="262"/>
      <c r="L162" s="267"/>
      <c r="M162" s="268"/>
      <c r="N162" s="269"/>
      <c r="O162" s="269"/>
      <c r="P162" s="269"/>
      <c r="Q162" s="269"/>
      <c r="R162" s="269"/>
      <c r="S162" s="269"/>
      <c r="T162" s="270"/>
      <c r="AT162" s="271" t="s">
        <v>221</v>
      </c>
      <c r="AU162" s="271" t="s">
        <v>81</v>
      </c>
      <c r="AV162" s="13" t="s">
        <v>81</v>
      </c>
      <c r="AW162" s="13" t="s">
        <v>35</v>
      </c>
      <c r="AX162" s="13" t="s">
        <v>72</v>
      </c>
      <c r="AY162" s="271" t="s">
        <v>210</v>
      </c>
    </row>
    <row r="163" s="12" customFormat="1">
      <c r="B163" s="251"/>
      <c r="C163" s="252"/>
      <c r="D163" s="248" t="s">
        <v>221</v>
      </c>
      <c r="E163" s="253" t="s">
        <v>21</v>
      </c>
      <c r="F163" s="254" t="s">
        <v>2393</v>
      </c>
      <c r="G163" s="252"/>
      <c r="H163" s="253" t="s">
        <v>21</v>
      </c>
      <c r="I163" s="255"/>
      <c r="J163" s="252"/>
      <c r="K163" s="252"/>
      <c r="L163" s="256"/>
      <c r="M163" s="257"/>
      <c r="N163" s="258"/>
      <c r="O163" s="258"/>
      <c r="P163" s="258"/>
      <c r="Q163" s="258"/>
      <c r="R163" s="258"/>
      <c r="S163" s="258"/>
      <c r="T163" s="259"/>
      <c r="AT163" s="260" t="s">
        <v>221</v>
      </c>
      <c r="AU163" s="260" t="s">
        <v>81</v>
      </c>
      <c r="AV163" s="12" t="s">
        <v>79</v>
      </c>
      <c r="AW163" s="12" t="s">
        <v>35</v>
      </c>
      <c r="AX163" s="12" t="s">
        <v>72</v>
      </c>
      <c r="AY163" s="260" t="s">
        <v>210</v>
      </c>
    </row>
    <row r="164" s="13" customFormat="1">
      <c r="B164" s="261"/>
      <c r="C164" s="262"/>
      <c r="D164" s="248" t="s">
        <v>221</v>
      </c>
      <c r="E164" s="263" t="s">
        <v>21</v>
      </c>
      <c r="F164" s="264" t="s">
        <v>2394</v>
      </c>
      <c r="G164" s="262"/>
      <c r="H164" s="265">
        <v>0.40000000000000002</v>
      </c>
      <c r="I164" s="266"/>
      <c r="J164" s="262"/>
      <c r="K164" s="262"/>
      <c r="L164" s="267"/>
      <c r="M164" s="268"/>
      <c r="N164" s="269"/>
      <c r="O164" s="269"/>
      <c r="P164" s="269"/>
      <c r="Q164" s="269"/>
      <c r="R164" s="269"/>
      <c r="S164" s="269"/>
      <c r="T164" s="270"/>
      <c r="AT164" s="271" t="s">
        <v>221</v>
      </c>
      <c r="AU164" s="271" t="s">
        <v>81</v>
      </c>
      <c r="AV164" s="13" t="s">
        <v>81</v>
      </c>
      <c r="AW164" s="13" t="s">
        <v>35</v>
      </c>
      <c r="AX164" s="13" t="s">
        <v>72</v>
      </c>
      <c r="AY164" s="271" t="s">
        <v>210</v>
      </c>
    </row>
    <row r="165" s="12" customFormat="1">
      <c r="B165" s="251"/>
      <c r="C165" s="252"/>
      <c r="D165" s="248" t="s">
        <v>221</v>
      </c>
      <c r="E165" s="253" t="s">
        <v>21</v>
      </c>
      <c r="F165" s="254" t="s">
        <v>2395</v>
      </c>
      <c r="G165" s="252"/>
      <c r="H165" s="253" t="s">
        <v>21</v>
      </c>
      <c r="I165" s="255"/>
      <c r="J165" s="252"/>
      <c r="K165" s="252"/>
      <c r="L165" s="256"/>
      <c r="M165" s="257"/>
      <c r="N165" s="258"/>
      <c r="O165" s="258"/>
      <c r="P165" s="258"/>
      <c r="Q165" s="258"/>
      <c r="R165" s="258"/>
      <c r="S165" s="258"/>
      <c r="T165" s="259"/>
      <c r="AT165" s="260" t="s">
        <v>221</v>
      </c>
      <c r="AU165" s="260" t="s">
        <v>81</v>
      </c>
      <c r="AV165" s="12" t="s">
        <v>79</v>
      </c>
      <c r="AW165" s="12" t="s">
        <v>35</v>
      </c>
      <c r="AX165" s="12" t="s">
        <v>72</v>
      </c>
      <c r="AY165" s="260" t="s">
        <v>210</v>
      </c>
    </row>
    <row r="166" s="13" customFormat="1">
      <c r="B166" s="261"/>
      <c r="C166" s="262"/>
      <c r="D166" s="248" t="s">
        <v>221</v>
      </c>
      <c r="E166" s="263" t="s">
        <v>21</v>
      </c>
      <c r="F166" s="264" t="s">
        <v>306</v>
      </c>
      <c r="G166" s="262"/>
      <c r="H166" s="265">
        <v>4.2000000000000002</v>
      </c>
      <c r="I166" s="266"/>
      <c r="J166" s="262"/>
      <c r="K166" s="262"/>
      <c r="L166" s="267"/>
      <c r="M166" s="268"/>
      <c r="N166" s="269"/>
      <c r="O166" s="269"/>
      <c r="P166" s="269"/>
      <c r="Q166" s="269"/>
      <c r="R166" s="269"/>
      <c r="S166" s="269"/>
      <c r="T166" s="270"/>
      <c r="AT166" s="271" t="s">
        <v>221</v>
      </c>
      <c r="AU166" s="271" t="s">
        <v>81</v>
      </c>
      <c r="AV166" s="13" t="s">
        <v>81</v>
      </c>
      <c r="AW166" s="13" t="s">
        <v>35</v>
      </c>
      <c r="AX166" s="13" t="s">
        <v>72</v>
      </c>
      <c r="AY166" s="271" t="s">
        <v>210</v>
      </c>
    </row>
    <row r="167" s="14" customFormat="1">
      <c r="B167" s="272"/>
      <c r="C167" s="273"/>
      <c r="D167" s="248" t="s">
        <v>221</v>
      </c>
      <c r="E167" s="274" t="s">
        <v>21</v>
      </c>
      <c r="F167" s="275" t="s">
        <v>227</v>
      </c>
      <c r="G167" s="273"/>
      <c r="H167" s="276">
        <v>7.4859999999999998</v>
      </c>
      <c r="I167" s="277"/>
      <c r="J167" s="273"/>
      <c r="K167" s="273"/>
      <c r="L167" s="278"/>
      <c r="M167" s="279"/>
      <c r="N167" s="280"/>
      <c r="O167" s="280"/>
      <c r="P167" s="280"/>
      <c r="Q167" s="280"/>
      <c r="R167" s="280"/>
      <c r="S167" s="280"/>
      <c r="T167" s="281"/>
      <c r="AT167" s="282" t="s">
        <v>221</v>
      </c>
      <c r="AU167" s="282" t="s">
        <v>81</v>
      </c>
      <c r="AV167" s="14" t="s">
        <v>217</v>
      </c>
      <c r="AW167" s="14" t="s">
        <v>35</v>
      </c>
      <c r="AX167" s="14" t="s">
        <v>79</v>
      </c>
      <c r="AY167" s="282" t="s">
        <v>210</v>
      </c>
    </row>
    <row r="168" s="1" customFormat="1" ht="14.4" customHeight="1">
      <c r="B168" s="47"/>
      <c r="C168" s="236" t="s">
        <v>140</v>
      </c>
      <c r="D168" s="236" t="s">
        <v>212</v>
      </c>
      <c r="E168" s="237" t="s">
        <v>932</v>
      </c>
      <c r="F168" s="238" t="s">
        <v>933</v>
      </c>
      <c r="G168" s="239" t="s">
        <v>215</v>
      </c>
      <c r="H168" s="240">
        <v>52.512</v>
      </c>
      <c r="I168" s="241"/>
      <c r="J168" s="242">
        <f>ROUND(I168*H168,2)</f>
        <v>0</v>
      </c>
      <c r="K168" s="238" t="s">
        <v>216</v>
      </c>
      <c r="L168" s="73"/>
      <c r="M168" s="243" t="s">
        <v>21</v>
      </c>
      <c r="N168" s="244" t="s">
        <v>43</v>
      </c>
      <c r="O168" s="48"/>
      <c r="P168" s="245">
        <f>O168*H168</f>
        <v>0</v>
      </c>
      <c r="Q168" s="245">
        <v>0.0026369000000000002</v>
      </c>
      <c r="R168" s="245">
        <f>Q168*H168</f>
        <v>0.13846889280000002</v>
      </c>
      <c r="S168" s="245">
        <v>0</v>
      </c>
      <c r="T168" s="246">
        <f>S168*H168</f>
        <v>0</v>
      </c>
      <c r="AR168" s="25" t="s">
        <v>217</v>
      </c>
      <c r="AT168" s="25" t="s">
        <v>212</v>
      </c>
      <c r="AU168" s="25" t="s">
        <v>81</v>
      </c>
      <c r="AY168" s="25" t="s">
        <v>210</v>
      </c>
      <c r="BE168" s="247">
        <f>IF(N168="základní",J168,0)</f>
        <v>0</v>
      </c>
      <c r="BF168" s="247">
        <f>IF(N168="snížená",J168,0)</f>
        <v>0</v>
      </c>
      <c r="BG168" s="247">
        <f>IF(N168="zákl. přenesená",J168,0)</f>
        <v>0</v>
      </c>
      <c r="BH168" s="247">
        <f>IF(N168="sníž. přenesená",J168,0)</f>
        <v>0</v>
      </c>
      <c r="BI168" s="247">
        <f>IF(N168="nulová",J168,0)</f>
        <v>0</v>
      </c>
      <c r="BJ168" s="25" t="s">
        <v>79</v>
      </c>
      <c r="BK168" s="247">
        <f>ROUND(I168*H168,2)</f>
        <v>0</v>
      </c>
      <c r="BL168" s="25" t="s">
        <v>217</v>
      </c>
      <c r="BM168" s="25" t="s">
        <v>2396</v>
      </c>
    </row>
    <row r="169" s="1" customFormat="1">
      <c r="B169" s="47"/>
      <c r="C169" s="75"/>
      <c r="D169" s="248" t="s">
        <v>219</v>
      </c>
      <c r="E169" s="75"/>
      <c r="F169" s="249" t="s">
        <v>904</v>
      </c>
      <c r="G169" s="75"/>
      <c r="H169" s="75"/>
      <c r="I169" s="204"/>
      <c r="J169" s="75"/>
      <c r="K169" s="75"/>
      <c r="L169" s="73"/>
      <c r="M169" s="250"/>
      <c r="N169" s="48"/>
      <c r="O169" s="48"/>
      <c r="P169" s="48"/>
      <c r="Q169" s="48"/>
      <c r="R169" s="48"/>
      <c r="S169" s="48"/>
      <c r="T169" s="96"/>
      <c r="AT169" s="25" t="s">
        <v>219</v>
      </c>
      <c r="AU169" s="25" t="s">
        <v>81</v>
      </c>
    </row>
    <row r="170" s="12" customFormat="1">
      <c r="B170" s="251"/>
      <c r="C170" s="252"/>
      <c r="D170" s="248" t="s">
        <v>221</v>
      </c>
      <c r="E170" s="253" t="s">
        <v>21</v>
      </c>
      <c r="F170" s="254" t="s">
        <v>2386</v>
      </c>
      <c r="G170" s="252"/>
      <c r="H170" s="253" t="s">
        <v>21</v>
      </c>
      <c r="I170" s="255"/>
      <c r="J170" s="252"/>
      <c r="K170" s="252"/>
      <c r="L170" s="256"/>
      <c r="M170" s="257"/>
      <c r="N170" s="258"/>
      <c r="O170" s="258"/>
      <c r="P170" s="258"/>
      <c r="Q170" s="258"/>
      <c r="R170" s="258"/>
      <c r="S170" s="258"/>
      <c r="T170" s="259"/>
      <c r="AT170" s="260" t="s">
        <v>221</v>
      </c>
      <c r="AU170" s="260" t="s">
        <v>81</v>
      </c>
      <c r="AV170" s="12" t="s">
        <v>79</v>
      </c>
      <c r="AW170" s="12" t="s">
        <v>35</v>
      </c>
      <c r="AX170" s="12" t="s">
        <v>72</v>
      </c>
      <c r="AY170" s="260" t="s">
        <v>210</v>
      </c>
    </row>
    <row r="171" s="12" customFormat="1">
      <c r="B171" s="251"/>
      <c r="C171" s="252"/>
      <c r="D171" s="248" t="s">
        <v>221</v>
      </c>
      <c r="E171" s="253" t="s">
        <v>21</v>
      </c>
      <c r="F171" s="254" t="s">
        <v>2387</v>
      </c>
      <c r="G171" s="252"/>
      <c r="H171" s="253" t="s">
        <v>21</v>
      </c>
      <c r="I171" s="255"/>
      <c r="J171" s="252"/>
      <c r="K171" s="252"/>
      <c r="L171" s="256"/>
      <c r="M171" s="257"/>
      <c r="N171" s="258"/>
      <c r="O171" s="258"/>
      <c r="P171" s="258"/>
      <c r="Q171" s="258"/>
      <c r="R171" s="258"/>
      <c r="S171" s="258"/>
      <c r="T171" s="259"/>
      <c r="AT171" s="260" t="s">
        <v>221</v>
      </c>
      <c r="AU171" s="260" t="s">
        <v>81</v>
      </c>
      <c r="AV171" s="12" t="s">
        <v>79</v>
      </c>
      <c r="AW171" s="12" t="s">
        <v>35</v>
      </c>
      <c r="AX171" s="12" t="s">
        <v>72</v>
      </c>
      <c r="AY171" s="260" t="s">
        <v>210</v>
      </c>
    </row>
    <row r="172" s="13" customFormat="1">
      <c r="B172" s="261"/>
      <c r="C172" s="262"/>
      <c r="D172" s="248" t="s">
        <v>221</v>
      </c>
      <c r="E172" s="263" t="s">
        <v>21</v>
      </c>
      <c r="F172" s="264" t="s">
        <v>2397</v>
      </c>
      <c r="G172" s="262"/>
      <c r="H172" s="265">
        <v>1.3440000000000001</v>
      </c>
      <c r="I172" s="266"/>
      <c r="J172" s="262"/>
      <c r="K172" s="262"/>
      <c r="L172" s="267"/>
      <c r="M172" s="268"/>
      <c r="N172" s="269"/>
      <c r="O172" s="269"/>
      <c r="P172" s="269"/>
      <c r="Q172" s="269"/>
      <c r="R172" s="269"/>
      <c r="S172" s="269"/>
      <c r="T172" s="270"/>
      <c r="AT172" s="271" t="s">
        <v>221</v>
      </c>
      <c r="AU172" s="271" t="s">
        <v>81</v>
      </c>
      <c r="AV172" s="13" t="s">
        <v>81</v>
      </c>
      <c r="AW172" s="13" t="s">
        <v>35</v>
      </c>
      <c r="AX172" s="13" t="s">
        <v>72</v>
      </c>
      <c r="AY172" s="271" t="s">
        <v>210</v>
      </c>
    </row>
    <row r="173" s="13" customFormat="1">
      <c r="B173" s="261"/>
      <c r="C173" s="262"/>
      <c r="D173" s="248" t="s">
        <v>221</v>
      </c>
      <c r="E173" s="263" t="s">
        <v>21</v>
      </c>
      <c r="F173" s="264" t="s">
        <v>2398</v>
      </c>
      <c r="G173" s="262"/>
      <c r="H173" s="265">
        <v>1.44</v>
      </c>
      <c r="I173" s="266"/>
      <c r="J173" s="262"/>
      <c r="K173" s="262"/>
      <c r="L173" s="267"/>
      <c r="M173" s="268"/>
      <c r="N173" s="269"/>
      <c r="O173" s="269"/>
      <c r="P173" s="269"/>
      <c r="Q173" s="269"/>
      <c r="R173" s="269"/>
      <c r="S173" s="269"/>
      <c r="T173" s="270"/>
      <c r="AT173" s="271" t="s">
        <v>221</v>
      </c>
      <c r="AU173" s="271" t="s">
        <v>81</v>
      </c>
      <c r="AV173" s="13" t="s">
        <v>81</v>
      </c>
      <c r="AW173" s="13" t="s">
        <v>35</v>
      </c>
      <c r="AX173" s="13" t="s">
        <v>72</v>
      </c>
      <c r="AY173" s="271" t="s">
        <v>210</v>
      </c>
    </row>
    <row r="174" s="12" customFormat="1">
      <c r="B174" s="251"/>
      <c r="C174" s="252"/>
      <c r="D174" s="248" t="s">
        <v>221</v>
      </c>
      <c r="E174" s="253" t="s">
        <v>21</v>
      </c>
      <c r="F174" s="254" t="s">
        <v>2390</v>
      </c>
      <c r="G174" s="252"/>
      <c r="H174" s="253" t="s">
        <v>21</v>
      </c>
      <c r="I174" s="255"/>
      <c r="J174" s="252"/>
      <c r="K174" s="252"/>
      <c r="L174" s="256"/>
      <c r="M174" s="257"/>
      <c r="N174" s="258"/>
      <c r="O174" s="258"/>
      <c r="P174" s="258"/>
      <c r="Q174" s="258"/>
      <c r="R174" s="258"/>
      <c r="S174" s="258"/>
      <c r="T174" s="259"/>
      <c r="AT174" s="260" t="s">
        <v>221</v>
      </c>
      <c r="AU174" s="260" t="s">
        <v>81</v>
      </c>
      <c r="AV174" s="12" t="s">
        <v>79</v>
      </c>
      <c r="AW174" s="12" t="s">
        <v>35</v>
      </c>
      <c r="AX174" s="12" t="s">
        <v>72</v>
      </c>
      <c r="AY174" s="260" t="s">
        <v>210</v>
      </c>
    </row>
    <row r="175" s="13" customFormat="1">
      <c r="B175" s="261"/>
      <c r="C175" s="262"/>
      <c r="D175" s="248" t="s">
        <v>221</v>
      </c>
      <c r="E175" s="263" t="s">
        <v>21</v>
      </c>
      <c r="F175" s="264" t="s">
        <v>2399</v>
      </c>
      <c r="G175" s="262"/>
      <c r="H175" s="265">
        <v>24.48</v>
      </c>
      <c r="I175" s="266"/>
      <c r="J175" s="262"/>
      <c r="K175" s="262"/>
      <c r="L175" s="267"/>
      <c r="M175" s="268"/>
      <c r="N175" s="269"/>
      <c r="O175" s="269"/>
      <c r="P175" s="269"/>
      <c r="Q175" s="269"/>
      <c r="R175" s="269"/>
      <c r="S175" s="269"/>
      <c r="T175" s="270"/>
      <c r="AT175" s="271" t="s">
        <v>221</v>
      </c>
      <c r="AU175" s="271" t="s">
        <v>81</v>
      </c>
      <c r="AV175" s="13" t="s">
        <v>81</v>
      </c>
      <c r="AW175" s="13" t="s">
        <v>35</v>
      </c>
      <c r="AX175" s="13" t="s">
        <v>72</v>
      </c>
      <c r="AY175" s="271" t="s">
        <v>210</v>
      </c>
    </row>
    <row r="176" s="13" customFormat="1">
      <c r="B176" s="261"/>
      <c r="C176" s="262"/>
      <c r="D176" s="248" t="s">
        <v>221</v>
      </c>
      <c r="E176" s="263" t="s">
        <v>21</v>
      </c>
      <c r="F176" s="264" t="s">
        <v>2400</v>
      </c>
      <c r="G176" s="262"/>
      <c r="H176" s="265">
        <v>10.048</v>
      </c>
      <c r="I176" s="266"/>
      <c r="J176" s="262"/>
      <c r="K176" s="262"/>
      <c r="L176" s="267"/>
      <c r="M176" s="268"/>
      <c r="N176" s="269"/>
      <c r="O176" s="269"/>
      <c r="P176" s="269"/>
      <c r="Q176" s="269"/>
      <c r="R176" s="269"/>
      <c r="S176" s="269"/>
      <c r="T176" s="270"/>
      <c r="AT176" s="271" t="s">
        <v>221</v>
      </c>
      <c r="AU176" s="271" t="s">
        <v>81</v>
      </c>
      <c r="AV176" s="13" t="s">
        <v>81</v>
      </c>
      <c r="AW176" s="13" t="s">
        <v>35</v>
      </c>
      <c r="AX176" s="13" t="s">
        <v>72</v>
      </c>
      <c r="AY176" s="271" t="s">
        <v>210</v>
      </c>
    </row>
    <row r="177" s="12" customFormat="1">
      <c r="B177" s="251"/>
      <c r="C177" s="252"/>
      <c r="D177" s="248" t="s">
        <v>221</v>
      </c>
      <c r="E177" s="253" t="s">
        <v>21</v>
      </c>
      <c r="F177" s="254" t="s">
        <v>2393</v>
      </c>
      <c r="G177" s="252"/>
      <c r="H177" s="253" t="s">
        <v>21</v>
      </c>
      <c r="I177" s="255"/>
      <c r="J177" s="252"/>
      <c r="K177" s="252"/>
      <c r="L177" s="256"/>
      <c r="M177" s="257"/>
      <c r="N177" s="258"/>
      <c r="O177" s="258"/>
      <c r="P177" s="258"/>
      <c r="Q177" s="258"/>
      <c r="R177" s="258"/>
      <c r="S177" s="258"/>
      <c r="T177" s="259"/>
      <c r="AT177" s="260" t="s">
        <v>221</v>
      </c>
      <c r="AU177" s="260" t="s">
        <v>81</v>
      </c>
      <c r="AV177" s="12" t="s">
        <v>79</v>
      </c>
      <c r="AW177" s="12" t="s">
        <v>35</v>
      </c>
      <c r="AX177" s="12" t="s">
        <v>72</v>
      </c>
      <c r="AY177" s="260" t="s">
        <v>210</v>
      </c>
    </row>
    <row r="178" s="13" customFormat="1">
      <c r="B178" s="261"/>
      <c r="C178" s="262"/>
      <c r="D178" s="248" t="s">
        <v>221</v>
      </c>
      <c r="E178" s="263" t="s">
        <v>21</v>
      </c>
      <c r="F178" s="264" t="s">
        <v>2401</v>
      </c>
      <c r="G178" s="262"/>
      <c r="H178" s="265">
        <v>3.2000000000000002</v>
      </c>
      <c r="I178" s="266"/>
      <c r="J178" s="262"/>
      <c r="K178" s="262"/>
      <c r="L178" s="267"/>
      <c r="M178" s="268"/>
      <c r="N178" s="269"/>
      <c r="O178" s="269"/>
      <c r="P178" s="269"/>
      <c r="Q178" s="269"/>
      <c r="R178" s="269"/>
      <c r="S178" s="269"/>
      <c r="T178" s="270"/>
      <c r="AT178" s="271" t="s">
        <v>221</v>
      </c>
      <c r="AU178" s="271" t="s">
        <v>81</v>
      </c>
      <c r="AV178" s="13" t="s">
        <v>81</v>
      </c>
      <c r="AW178" s="13" t="s">
        <v>35</v>
      </c>
      <c r="AX178" s="13" t="s">
        <v>72</v>
      </c>
      <c r="AY178" s="271" t="s">
        <v>210</v>
      </c>
    </row>
    <row r="179" s="12" customFormat="1">
      <c r="B179" s="251"/>
      <c r="C179" s="252"/>
      <c r="D179" s="248" t="s">
        <v>221</v>
      </c>
      <c r="E179" s="253" t="s">
        <v>21</v>
      </c>
      <c r="F179" s="254" t="s">
        <v>2395</v>
      </c>
      <c r="G179" s="252"/>
      <c r="H179" s="253" t="s">
        <v>21</v>
      </c>
      <c r="I179" s="255"/>
      <c r="J179" s="252"/>
      <c r="K179" s="252"/>
      <c r="L179" s="256"/>
      <c r="M179" s="257"/>
      <c r="N179" s="258"/>
      <c r="O179" s="258"/>
      <c r="P179" s="258"/>
      <c r="Q179" s="258"/>
      <c r="R179" s="258"/>
      <c r="S179" s="258"/>
      <c r="T179" s="259"/>
      <c r="AT179" s="260" t="s">
        <v>221</v>
      </c>
      <c r="AU179" s="260" t="s">
        <v>81</v>
      </c>
      <c r="AV179" s="12" t="s">
        <v>79</v>
      </c>
      <c r="AW179" s="12" t="s">
        <v>35</v>
      </c>
      <c r="AX179" s="12" t="s">
        <v>72</v>
      </c>
      <c r="AY179" s="260" t="s">
        <v>210</v>
      </c>
    </row>
    <row r="180" s="13" customFormat="1">
      <c r="B180" s="261"/>
      <c r="C180" s="262"/>
      <c r="D180" s="248" t="s">
        <v>221</v>
      </c>
      <c r="E180" s="263" t="s">
        <v>21</v>
      </c>
      <c r="F180" s="264" t="s">
        <v>2402</v>
      </c>
      <c r="G180" s="262"/>
      <c r="H180" s="265">
        <v>12</v>
      </c>
      <c r="I180" s="266"/>
      <c r="J180" s="262"/>
      <c r="K180" s="262"/>
      <c r="L180" s="267"/>
      <c r="M180" s="268"/>
      <c r="N180" s="269"/>
      <c r="O180" s="269"/>
      <c r="P180" s="269"/>
      <c r="Q180" s="269"/>
      <c r="R180" s="269"/>
      <c r="S180" s="269"/>
      <c r="T180" s="270"/>
      <c r="AT180" s="271" t="s">
        <v>221</v>
      </c>
      <c r="AU180" s="271" t="s">
        <v>81</v>
      </c>
      <c r="AV180" s="13" t="s">
        <v>81</v>
      </c>
      <c r="AW180" s="13" t="s">
        <v>35</v>
      </c>
      <c r="AX180" s="13" t="s">
        <v>72</v>
      </c>
      <c r="AY180" s="271" t="s">
        <v>210</v>
      </c>
    </row>
    <row r="181" s="14" customFormat="1">
      <c r="B181" s="272"/>
      <c r="C181" s="273"/>
      <c r="D181" s="248" t="s">
        <v>221</v>
      </c>
      <c r="E181" s="274" t="s">
        <v>21</v>
      </c>
      <c r="F181" s="275" t="s">
        <v>227</v>
      </c>
      <c r="G181" s="273"/>
      <c r="H181" s="276">
        <v>52.512</v>
      </c>
      <c r="I181" s="277"/>
      <c r="J181" s="273"/>
      <c r="K181" s="273"/>
      <c r="L181" s="278"/>
      <c r="M181" s="279"/>
      <c r="N181" s="280"/>
      <c r="O181" s="280"/>
      <c r="P181" s="280"/>
      <c r="Q181" s="280"/>
      <c r="R181" s="280"/>
      <c r="S181" s="280"/>
      <c r="T181" s="281"/>
      <c r="AT181" s="282" t="s">
        <v>221</v>
      </c>
      <c r="AU181" s="282" t="s">
        <v>81</v>
      </c>
      <c r="AV181" s="14" t="s">
        <v>217</v>
      </c>
      <c r="AW181" s="14" t="s">
        <v>35</v>
      </c>
      <c r="AX181" s="14" t="s">
        <v>79</v>
      </c>
      <c r="AY181" s="282" t="s">
        <v>210</v>
      </c>
    </row>
    <row r="182" s="1" customFormat="1" ht="14.4" customHeight="1">
      <c r="B182" s="47"/>
      <c r="C182" s="236" t="s">
        <v>146</v>
      </c>
      <c r="D182" s="236" t="s">
        <v>212</v>
      </c>
      <c r="E182" s="237" t="s">
        <v>937</v>
      </c>
      <c r="F182" s="238" t="s">
        <v>938</v>
      </c>
      <c r="G182" s="239" t="s">
        <v>215</v>
      </c>
      <c r="H182" s="240">
        <v>52.512</v>
      </c>
      <c r="I182" s="241"/>
      <c r="J182" s="242">
        <f>ROUND(I182*H182,2)</f>
        <v>0</v>
      </c>
      <c r="K182" s="238" t="s">
        <v>216</v>
      </c>
      <c r="L182" s="73"/>
      <c r="M182" s="243" t="s">
        <v>21</v>
      </c>
      <c r="N182" s="244" t="s">
        <v>43</v>
      </c>
      <c r="O182" s="48"/>
      <c r="P182" s="245">
        <f>O182*H182</f>
        <v>0</v>
      </c>
      <c r="Q182" s="245">
        <v>0</v>
      </c>
      <c r="R182" s="245">
        <f>Q182*H182</f>
        <v>0</v>
      </c>
      <c r="S182" s="245">
        <v>0</v>
      </c>
      <c r="T182" s="246">
        <f>S182*H182</f>
        <v>0</v>
      </c>
      <c r="AR182" s="25" t="s">
        <v>217</v>
      </c>
      <c r="AT182" s="25" t="s">
        <v>212</v>
      </c>
      <c r="AU182" s="25" t="s">
        <v>81</v>
      </c>
      <c r="AY182" s="25" t="s">
        <v>210</v>
      </c>
      <c r="BE182" s="247">
        <f>IF(N182="základní",J182,0)</f>
        <v>0</v>
      </c>
      <c r="BF182" s="247">
        <f>IF(N182="snížená",J182,0)</f>
        <v>0</v>
      </c>
      <c r="BG182" s="247">
        <f>IF(N182="zákl. přenesená",J182,0)</f>
        <v>0</v>
      </c>
      <c r="BH182" s="247">
        <f>IF(N182="sníž. přenesená",J182,0)</f>
        <v>0</v>
      </c>
      <c r="BI182" s="247">
        <f>IF(N182="nulová",J182,0)</f>
        <v>0</v>
      </c>
      <c r="BJ182" s="25" t="s">
        <v>79</v>
      </c>
      <c r="BK182" s="247">
        <f>ROUND(I182*H182,2)</f>
        <v>0</v>
      </c>
      <c r="BL182" s="25" t="s">
        <v>217</v>
      </c>
      <c r="BM182" s="25" t="s">
        <v>2403</v>
      </c>
    </row>
    <row r="183" s="1" customFormat="1">
      <c r="B183" s="47"/>
      <c r="C183" s="75"/>
      <c r="D183" s="248" t="s">
        <v>219</v>
      </c>
      <c r="E183" s="75"/>
      <c r="F183" s="249" t="s">
        <v>904</v>
      </c>
      <c r="G183" s="75"/>
      <c r="H183" s="75"/>
      <c r="I183" s="204"/>
      <c r="J183" s="75"/>
      <c r="K183" s="75"/>
      <c r="L183" s="73"/>
      <c r="M183" s="250"/>
      <c r="N183" s="48"/>
      <c r="O183" s="48"/>
      <c r="P183" s="48"/>
      <c r="Q183" s="48"/>
      <c r="R183" s="48"/>
      <c r="S183" s="48"/>
      <c r="T183" s="96"/>
      <c r="AT183" s="25" t="s">
        <v>219</v>
      </c>
      <c r="AU183" s="25" t="s">
        <v>81</v>
      </c>
    </row>
    <row r="184" s="11" customFormat="1" ht="29.88" customHeight="1">
      <c r="B184" s="220"/>
      <c r="C184" s="221"/>
      <c r="D184" s="222" t="s">
        <v>71</v>
      </c>
      <c r="E184" s="234" t="s">
        <v>233</v>
      </c>
      <c r="F184" s="234" t="s">
        <v>343</v>
      </c>
      <c r="G184" s="221"/>
      <c r="H184" s="221"/>
      <c r="I184" s="224"/>
      <c r="J184" s="235">
        <f>BK184</f>
        <v>0</v>
      </c>
      <c r="K184" s="221"/>
      <c r="L184" s="226"/>
      <c r="M184" s="227"/>
      <c r="N184" s="228"/>
      <c r="O184" s="228"/>
      <c r="P184" s="229">
        <f>SUM(P185:P195)</f>
        <v>0</v>
      </c>
      <c r="Q184" s="228"/>
      <c r="R184" s="229">
        <f>SUM(R185:R195)</f>
        <v>34.06245382913</v>
      </c>
      <c r="S184" s="228"/>
      <c r="T184" s="230">
        <f>SUM(T185:T195)</f>
        <v>0</v>
      </c>
      <c r="AR184" s="231" t="s">
        <v>79</v>
      </c>
      <c r="AT184" s="232" t="s">
        <v>71</v>
      </c>
      <c r="AU184" s="232" t="s">
        <v>79</v>
      </c>
      <c r="AY184" s="231" t="s">
        <v>210</v>
      </c>
      <c r="BK184" s="233">
        <f>SUM(BK185:BK195)</f>
        <v>0</v>
      </c>
    </row>
    <row r="185" s="1" customFormat="1" ht="14.4" customHeight="1">
      <c r="B185" s="47"/>
      <c r="C185" s="236" t="s">
        <v>152</v>
      </c>
      <c r="D185" s="236" t="s">
        <v>212</v>
      </c>
      <c r="E185" s="237" t="s">
        <v>949</v>
      </c>
      <c r="F185" s="238" t="s">
        <v>950</v>
      </c>
      <c r="G185" s="239" t="s">
        <v>215</v>
      </c>
      <c r="H185" s="240">
        <v>9.5570000000000004</v>
      </c>
      <c r="I185" s="241"/>
      <c r="J185" s="242">
        <f>ROUND(I185*H185,2)</f>
        <v>0</v>
      </c>
      <c r="K185" s="238" t="s">
        <v>21</v>
      </c>
      <c r="L185" s="73"/>
      <c r="M185" s="243" t="s">
        <v>21</v>
      </c>
      <c r="N185" s="244" t="s">
        <v>43</v>
      </c>
      <c r="O185" s="48"/>
      <c r="P185" s="245">
        <f>O185*H185</f>
        <v>0</v>
      </c>
      <c r="Q185" s="245">
        <v>0.68271999999999999</v>
      </c>
      <c r="R185" s="245">
        <f>Q185*H185</f>
        <v>6.5247550400000005</v>
      </c>
      <c r="S185" s="245">
        <v>0</v>
      </c>
      <c r="T185" s="246">
        <f>S185*H185</f>
        <v>0</v>
      </c>
      <c r="AR185" s="25" t="s">
        <v>217</v>
      </c>
      <c r="AT185" s="25" t="s">
        <v>212</v>
      </c>
      <c r="AU185" s="25" t="s">
        <v>81</v>
      </c>
      <c r="AY185" s="25" t="s">
        <v>210</v>
      </c>
      <c r="BE185" s="247">
        <f>IF(N185="základní",J185,0)</f>
        <v>0</v>
      </c>
      <c r="BF185" s="247">
        <f>IF(N185="snížená",J185,0)</f>
        <v>0</v>
      </c>
      <c r="BG185" s="247">
        <f>IF(N185="zákl. přenesená",J185,0)</f>
        <v>0</v>
      </c>
      <c r="BH185" s="247">
        <f>IF(N185="sníž. přenesená",J185,0)</f>
        <v>0</v>
      </c>
      <c r="BI185" s="247">
        <f>IF(N185="nulová",J185,0)</f>
        <v>0</v>
      </c>
      <c r="BJ185" s="25" t="s">
        <v>79</v>
      </c>
      <c r="BK185" s="247">
        <f>ROUND(I185*H185,2)</f>
        <v>0</v>
      </c>
      <c r="BL185" s="25" t="s">
        <v>217</v>
      </c>
      <c r="BM185" s="25" t="s">
        <v>2404</v>
      </c>
    </row>
    <row r="186" s="12" customFormat="1">
      <c r="B186" s="251"/>
      <c r="C186" s="252"/>
      <c r="D186" s="248" t="s">
        <v>221</v>
      </c>
      <c r="E186" s="253" t="s">
        <v>21</v>
      </c>
      <c r="F186" s="254" t="s">
        <v>2355</v>
      </c>
      <c r="G186" s="252"/>
      <c r="H186" s="253" t="s">
        <v>21</v>
      </c>
      <c r="I186" s="255"/>
      <c r="J186" s="252"/>
      <c r="K186" s="252"/>
      <c r="L186" s="256"/>
      <c r="M186" s="257"/>
      <c r="N186" s="258"/>
      <c r="O186" s="258"/>
      <c r="P186" s="258"/>
      <c r="Q186" s="258"/>
      <c r="R186" s="258"/>
      <c r="S186" s="258"/>
      <c r="T186" s="259"/>
      <c r="AT186" s="260" t="s">
        <v>221</v>
      </c>
      <c r="AU186" s="260" t="s">
        <v>81</v>
      </c>
      <c r="AV186" s="12" t="s">
        <v>79</v>
      </c>
      <c r="AW186" s="12" t="s">
        <v>35</v>
      </c>
      <c r="AX186" s="12" t="s">
        <v>72</v>
      </c>
      <c r="AY186" s="260" t="s">
        <v>210</v>
      </c>
    </row>
    <row r="187" s="13" customFormat="1">
      <c r="B187" s="261"/>
      <c r="C187" s="262"/>
      <c r="D187" s="248" t="s">
        <v>221</v>
      </c>
      <c r="E187" s="263" t="s">
        <v>21</v>
      </c>
      <c r="F187" s="264" t="s">
        <v>2405</v>
      </c>
      <c r="G187" s="262"/>
      <c r="H187" s="265">
        <v>9.5570000000000004</v>
      </c>
      <c r="I187" s="266"/>
      <c r="J187" s="262"/>
      <c r="K187" s="262"/>
      <c r="L187" s="267"/>
      <c r="M187" s="268"/>
      <c r="N187" s="269"/>
      <c r="O187" s="269"/>
      <c r="P187" s="269"/>
      <c r="Q187" s="269"/>
      <c r="R187" s="269"/>
      <c r="S187" s="269"/>
      <c r="T187" s="270"/>
      <c r="AT187" s="271" t="s">
        <v>221</v>
      </c>
      <c r="AU187" s="271" t="s">
        <v>81</v>
      </c>
      <c r="AV187" s="13" t="s">
        <v>81</v>
      </c>
      <c r="AW187" s="13" t="s">
        <v>35</v>
      </c>
      <c r="AX187" s="13" t="s">
        <v>79</v>
      </c>
      <c r="AY187" s="271" t="s">
        <v>210</v>
      </c>
    </row>
    <row r="188" s="1" customFormat="1" ht="34.2" customHeight="1">
      <c r="B188" s="47"/>
      <c r="C188" s="236" t="s">
        <v>322</v>
      </c>
      <c r="D188" s="236" t="s">
        <v>212</v>
      </c>
      <c r="E188" s="237" t="s">
        <v>953</v>
      </c>
      <c r="F188" s="238" t="s">
        <v>954</v>
      </c>
      <c r="G188" s="239" t="s">
        <v>215</v>
      </c>
      <c r="H188" s="240">
        <v>57.341999999999999</v>
      </c>
      <c r="I188" s="241"/>
      <c r="J188" s="242">
        <f>ROUND(I188*H188,2)</f>
        <v>0</v>
      </c>
      <c r="K188" s="238" t="s">
        <v>21</v>
      </c>
      <c r="L188" s="73"/>
      <c r="M188" s="243" t="s">
        <v>21</v>
      </c>
      <c r="N188" s="244" t="s">
        <v>43</v>
      </c>
      <c r="O188" s="48"/>
      <c r="P188" s="245">
        <f>O188*H188</f>
        <v>0</v>
      </c>
      <c r="Q188" s="245">
        <v>0.43939</v>
      </c>
      <c r="R188" s="245">
        <f>Q188*H188</f>
        <v>25.19550138</v>
      </c>
      <c r="S188" s="245">
        <v>0</v>
      </c>
      <c r="T188" s="246">
        <f>S188*H188</f>
        <v>0</v>
      </c>
      <c r="AR188" s="25" t="s">
        <v>217</v>
      </c>
      <c r="AT188" s="25" t="s">
        <v>212</v>
      </c>
      <c r="AU188" s="25" t="s">
        <v>81</v>
      </c>
      <c r="AY188" s="25" t="s">
        <v>210</v>
      </c>
      <c r="BE188" s="247">
        <f>IF(N188="základní",J188,0)</f>
        <v>0</v>
      </c>
      <c r="BF188" s="247">
        <f>IF(N188="snížená",J188,0)</f>
        <v>0</v>
      </c>
      <c r="BG188" s="247">
        <f>IF(N188="zákl. přenesená",J188,0)</f>
        <v>0</v>
      </c>
      <c r="BH188" s="247">
        <f>IF(N188="sníž. přenesená",J188,0)</f>
        <v>0</v>
      </c>
      <c r="BI188" s="247">
        <f>IF(N188="nulová",J188,0)</f>
        <v>0</v>
      </c>
      <c r="BJ188" s="25" t="s">
        <v>79</v>
      </c>
      <c r="BK188" s="247">
        <f>ROUND(I188*H188,2)</f>
        <v>0</v>
      </c>
      <c r="BL188" s="25" t="s">
        <v>217</v>
      </c>
      <c r="BM188" s="25" t="s">
        <v>2406</v>
      </c>
    </row>
    <row r="189" s="1" customFormat="1">
      <c r="B189" s="47"/>
      <c r="C189" s="75"/>
      <c r="D189" s="248" t="s">
        <v>219</v>
      </c>
      <c r="E189" s="75"/>
      <c r="F189" s="249" t="s">
        <v>956</v>
      </c>
      <c r="G189" s="75"/>
      <c r="H189" s="75"/>
      <c r="I189" s="204"/>
      <c r="J189" s="75"/>
      <c r="K189" s="75"/>
      <c r="L189" s="73"/>
      <c r="M189" s="250"/>
      <c r="N189" s="48"/>
      <c r="O189" s="48"/>
      <c r="P189" s="48"/>
      <c r="Q189" s="48"/>
      <c r="R189" s="48"/>
      <c r="S189" s="48"/>
      <c r="T189" s="96"/>
      <c r="AT189" s="25" t="s">
        <v>219</v>
      </c>
      <c r="AU189" s="25" t="s">
        <v>81</v>
      </c>
    </row>
    <row r="190" s="12" customFormat="1">
      <c r="B190" s="251"/>
      <c r="C190" s="252"/>
      <c r="D190" s="248" t="s">
        <v>221</v>
      </c>
      <c r="E190" s="253" t="s">
        <v>21</v>
      </c>
      <c r="F190" s="254" t="s">
        <v>2355</v>
      </c>
      <c r="G190" s="252"/>
      <c r="H190" s="253" t="s">
        <v>21</v>
      </c>
      <c r="I190" s="255"/>
      <c r="J190" s="252"/>
      <c r="K190" s="252"/>
      <c r="L190" s="256"/>
      <c r="M190" s="257"/>
      <c r="N190" s="258"/>
      <c r="O190" s="258"/>
      <c r="P190" s="258"/>
      <c r="Q190" s="258"/>
      <c r="R190" s="258"/>
      <c r="S190" s="258"/>
      <c r="T190" s="259"/>
      <c r="AT190" s="260" t="s">
        <v>221</v>
      </c>
      <c r="AU190" s="260" t="s">
        <v>81</v>
      </c>
      <c r="AV190" s="12" t="s">
        <v>79</v>
      </c>
      <c r="AW190" s="12" t="s">
        <v>35</v>
      </c>
      <c r="AX190" s="12" t="s">
        <v>72</v>
      </c>
      <c r="AY190" s="260" t="s">
        <v>210</v>
      </c>
    </row>
    <row r="191" s="13" customFormat="1">
      <c r="B191" s="261"/>
      <c r="C191" s="262"/>
      <c r="D191" s="248" t="s">
        <v>221</v>
      </c>
      <c r="E191" s="263" t="s">
        <v>21</v>
      </c>
      <c r="F191" s="264" t="s">
        <v>2407</v>
      </c>
      <c r="G191" s="262"/>
      <c r="H191" s="265">
        <v>57.341999999999999</v>
      </c>
      <c r="I191" s="266"/>
      <c r="J191" s="262"/>
      <c r="K191" s="262"/>
      <c r="L191" s="267"/>
      <c r="M191" s="268"/>
      <c r="N191" s="269"/>
      <c r="O191" s="269"/>
      <c r="P191" s="269"/>
      <c r="Q191" s="269"/>
      <c r="R191" s="269"/>
      <c r="S191" s="269"/>
      <c r="T191" s="270"/>
      <c r="AT191" s="271" t="s">
        <v>221</v>
      </c>
      <c r="AU191" s="271" t="s">
        <v>81</v>
      </c>
      <c r="AV191" s="13" t="s">
        <v>81</v>
      </c>
      <c r="AW191" s="13" t="s">
        <v>35</v>
      </c>
      <c r="AX191" s="13" t="s">
        <v>79</v>
      </c>
      <c r="AY191" s="271" t="s">
        <v>210</v>
      </c>
    </row>
    <row r="192" s="1" customFormat="1" ht="34.2" customHeight="1">
      <c r="B192" s="47"/>
      <c r="C192" s="236" t="s">
        <v>327</v>
      </c>
      <c r="D192" s="236" t="s">
        <v>212</v>
      </c>
      <c r="E192" s="237" t="s">
        <v>958</v>
      </c>
      <c r="F192" s="238" t="s">
        <v>959</v>
      </c>
      <c r="G192" s="239" t="s">
        <v>318</v>
      </c>
      <c r="H192" s="240">
        <v>0.80300000000000005</v>
      </c>
      <c r="I192" s="241"/>
      <c r="J192" s="242">
        <f>ROUND(I192*H192,2)</f>
        <v>0</v>
      </c>
      <c r="K192" s="238" t="s">
        <v>216</v>
      </c>
      <c r="L192" s="73"/>
      <c r="M192" s="243" t="s">
        <v>21</v>
      </c>
      <c r="N192" s="244" t="s">
        <v>43</v>
      </c>
      <c r="O192" s="48"/>
      <c r="P192" s="245">
        <f>O192*H192</f>
        <v>0</v>
      </c>
      <c r="Q192" s="245">
        <v>1.0488137099999999</v>
      </c>
      <c r="R192" s="245">
        <f>Q192*H192</f>
        <v>0.84219740912999996</v>
      </c>
      <c r="S192" s="245">
        <v>0</v>
      </c>
      <c r="T192" s="246">
        <f>S192*H192</f>
        <v>0</v>
      </c>
      <c r="AR192" s="25" t="s">
        <v>217</v>
      </c>
      <c r="AT192" s="25" t="s">
        <v>212</v>
      </c>
      <c r="AU192" s="25" t="s">
        <v>81</v>
      </c>
      <c r="AY192" s="25" t="s">
        <v>210</v>
      </c>
      <c r="BE192" s="247">
        <f>IF(N192="základní",J192,0)</f>
        <v>0</v>
      </c>
      <c r="BF192" s="247">
        <f>IF(N192="snížená",J192,0)</f>
        <v>0</v>
      </c>
      <c r="BG192" s="247">
        <f>IF(N192="zákl. přenesená",J192,0)</f>
        <v>0</v>
      </c>
      <c r="BH192" s="247">
        <f>IF(N192="sníž. přenesená",J192,0)</f>
        <v>0</v>
      </c>
      <c r="BI192" s="247">
        <f>IF(N192="nulová",J192,0)</f>
        <v>0</v>
      </c>
      <c r="BJ192" s="25" t="s">
        <v>79</v>
      </c>
      <c r="BK192" s="247">
        <f>ROUND(I192*H192,2)</f>
        <v>0</v>
      </c>
      <c r="BL192" s="25" t="s">
        <v>217</v>
      </c>
      <c r="BM192" s="25" t="s">
        <v>2408</v>
      </c>
    </row>
    <row r="193" s="12" customFormat="1">
      <c r="B193" s="251"/>
      <c r="C193" s="252"/>
      <c r="D193" s="248" t="s">
        <v>221</v>
      </c>
      <c r="E193" s="253" t="s">
        <v>21</v>
      </c>
      <c r="F193" s="254" t="s">
        <v>2355</v>
      </c>
      <c r="G193" s="252"/>
      <c r="H193" s="253" t="s">
        <v>21</v>
      </c>
      <c r="I193" s="255"/>
      <c r="J193" s="252"/>
      <c r="K193" s="252"/>
      <c r="L193" s="256"/>
      <c r="M193" s="257"/>
      <c r="N193" s="258"/>
      <c r="O193" s="258"/>
      <c r="P193" s="258"/>
      <c r="Q193" s="258"/>
      <c r="R193" s="258"/>
      <c r="S193" s="258"/>
      <c r="T193" s="259"/>
      <c r="AT193" s="260" t="s">
        <v>221</v>
      </c>
      <c r="AU193" s="260" t="s">
        <v>81</v>
      </c>
      <c r="AV193" s="12" t="s">
        <v>79</v>
      </c>
      <c r="AW193" s="12" t="s">
        <v>35</v>
      </c>
      <c r="AX193" s="12" t="s">
        <v>72</v>
      </c>
      <c r="AY193" s="260" t="s">
        <v>210</v>
      </c>
    </row>
    <row r="194" s="13" customFormat="1">
      <c r="B194" s="261"/>
      <c r="C194" s="262"/>
      <c r="D194" s="248" t="s">
        <v>221</v>
      </c>
      <c r="E194" s="263" t="s">
        <v>21</v>
      </c>
      <c r="F194" s="264" t="s">
        <v>2409</v>
      </c>
      <c r="G194" s="262"/>
      <c r="H194" s="265">
        <v>0.80300000000000005</v>
      </c>
      <c r="I194" s="266"/>
      <c r="J194" s="262"/>
      <c r="K194" s="262"/>
      <c r="L194" s="267"/>
      <c r="M194" s="268"/>
      <c r="N194" s="269"/>
      <c r="O194" s="269"/>
      <c r="P194" s="269"/>
      <c r="Q194" s="269"/>
      <c r="R194" s="269"/>
      <c r="S194" s="269"/>
      <c r="T194" s="270"/>
      <c r="AT194" s="271" t="s">
        <v>221</v>
      </c>
      <c r="AU194" s="271" t="s">
        <v>81</v>
      </c>
      <c r="AV194" s="13" t="s">
        <v>81</v>
      </c>
      <c r="AW194" s="13" t="s">
        <v>35</v>
      </c>
      <c r="AX194" s="13" t="s">
        <v>79</v>
      </c>
      <c r="AY194" s="271" t="s">
        <v>210</v>
      </c>
    </row>
    <row r="195" s="1" customFormat="1" ht="22.8" customHeight="1">
      <c r="B195" s="47"/>
      <c r="C195" s="236" t="s">
        <v>9</v>
      </c>
      <c r="D195" s="236" t="s">
        <v>212</v>
      </c>
      <c r="E195" s="237" t="s">
        <v>2410</v>
      </c>
      <c r="F195" s="238" t="s">
        <v>2411</v>
      </c>
      <c r="G195" s="239" t="s">
        <v>391</v>
      </c>
      <c r="H195" s="240">
        <v>1</v>
      </c>
      <c r="I195" s="241"/>
      <c r="J195" s="242">
        <f>ROUND(I195*H195,2)</f>
        <v>0</v>
      </c>
      <c r="K195" s="238" t="s">
        <v>21</v>
      </c>
      <c r="L195" s="73"/>
      <c r="M195" s="243" t="s">
        <v>21</v>
      </c>
      <c r="N195" s="244" t="s">
        <v>43</v>
      </c>
      <c r="O195" s="48"/>
      <c r="P195" s="245">
        <f>O195*H195</f>
        <v>0</v>
      </c>
      <c r="Q195" s="245">
        <v>1.5</v>
      </c>
      <c r="R195" s="245">
        <f>Q195*H195</f>
        <v>1.5</v>
      </c>
      <c r="S195" s="245">
        <v>0</v>
      </c>
      <c r="T195" s="246">
        <f>S195*H195</f>
        <v>0</v>
      </c>
      <c r="AR195" s="25" t="s">
        <v>217</v>
      </c>
      <c r="AT195" s="25" t="s">
        <v>212</v>
      </c>
      <c r="AU195" s="25" t="s">
        <v>81</v>
      </c>
      <c r="AY195" s="25" t="s">
        <v>210</v>
      </c>
      <c r="BE195" s="247">
        <f>IF(N195="základní",J195,0)</f>
        <v>0</v>
      </c>
      <c r="BF195" s="247">
        <f>IF(N195="snížená",J195,0)</f>
        <v>0</v>
      </c>
      <c r="BG195" s="247">
        <f>IF(N195="zákl. přenesená",J195,0)</f>
        <v>0</v>
      </c>
      <c r="BH195" s="247">
        <f>IF(N195="sníž. přenesená",J195,0)</f>
        <v>0</v>
      </c>
      <c r="BI195" s="247">
        <f>IF(N195="nulová",J195,0)</f>
        <v>0</v>
      </c>
      <c r="BJ195" s="25" t="s">
        <v>79</v>
      </c>
      <c r="BK195" s="247">
        <f>ROUND(I195*H195,2)</f>
        <v>0</v>
      </c>
      <c r="BL195" s="25" t="s">
        <v>217</v>
      </c>
      <c r="BM195" s="25" t="s">
        <v>2412</v>
      </c>
    </row>
    <row r="196" s="11" customFormat="1" ht="29.88" customHeight="1">
      <c r="B196" s="220"/>
      <c r="C196" s="221"/>
      <c r="D196" s="222" t="s">
        <v>71</v>
      </c>
      <c r="E196" s="234" t="s">
        <v>248</v>
      </c>
      <c r="F196" s="234" t="s">
        <v>374</v>
      </c>
      <c r="G196" s="221"/>
      <c r="H196" s="221"/>
      <c r="I196" s="224"/>
      <c r="J196" s="235">
        <f>BK196</f>
        <v>0</v>
      </c>
      <c r="K196" s="221"/>
      <c r="L196" s="226"/>
      <c r="M196" s="227"/>
      <c r="N196" s="228"/>
      <c r="O196" s="228"/>
      <c r="P196" s="229">
        <f>SUM(P197:P226)</f>
        <v>0</v>
      </c>
      <c r="Q196" s="228"/>
      <c r="R196" s="229">
        <f>SUM(R197:R226)</f>
        <v>6.165423800000001</v>
      </c>
      <c r="S196" s="228"/>
      <c r="T196" s="230">
        <f>SUM(T197:T226)</f>
        <v>0</v>
      </c>
      <c r="AR196" s="231" t="s">
        <v>79</v>
      </c>
      <c r="AT196" s="232" t="s">
        <v>71</v>
      </c>
      <c r="AU196" s="232" t="s">
        <v>79</v>
      </c>
      <c r="AY196" s="231" t="s">
        <v>210</v>
      </c>
      <c r="BK196" s="233">
        <f>SUM(BK197:BK226)</f>
        <v>0</v>
      </c>
    </row>
    <row r="197" s="1" customFormat="1" ht="22.8" customHeight="1">
      <c r="B197" s="47"/>
      <c r="C197" s="236" t="s">
        <v>338</v>
      </c>
      <c r="D197" s="236" t="s">
        <v>212</v>
      </c>
      <c r="E197" s="237" t="s">
        <v>2413</v>
      </c>
      <c r="F197" s="238" t="s">
        <v>2414</v>
      </c>
      <c r="G197" s="239" t="s">
        <v>215</v>
      </c>
      <c r="H197" s="240">
        <v>139</v>
      </c>
      <c r="I197" s="241"/>
      <c r="J197" s="242">
        <f>ROUND(I197*H197,2)</f>
        <v>0</v>
      </c>
      <c r="K197" s="238" t="s">
        <v>216</v>
      </c>
      <c r="L197" s="73"/>
      <c r="M197" s="243" t="s">
        <v>21</v>
      </c>
      <c r="N197" s="244" t="s">
        <v>43</v>
      </c>
      <c r="O197" s="48"/>
      <c r="P197" s="245">
        <f>O197*H197</f>
        <v>0</v>
      </c>
      <c r="Q197" s="245">
        <v>0.027300000000000001</v>
      </c>
      <c r="R197" s="245">
        <f>Q197*H197</f>
        <v>3.7947000000000002</v>
      </c>
      <c r="S197" s="245">
        <v>0</v>
      </c>
      <c r="T197" s="246">
        <f>S197*H197</f>
        <v>0</v>
      </c>
      <c r="AR197" s="25" t="s">
        <v>217</v>
      </c>
      <c r="AT197" s="25" t="s">
        <v>212</v>
      </c>
      <c r="AU197" s="25" t="s">
        <v>81</v>
      </c>
      <c r="AY197" s="25" t="s">
        <v>210</v>
      </c>
      <c r="BE197" s="247">
        <f>IF(N197="základní",J197,0)</f>
        <v>0</v>
      </c>
      <c r="BF197" s="247">
        <f>IF(N197="snížená",J197,0)</f>
        <v>0</v>
      </c>
      <c r="BG197" s="247">
        <f>IF(N197="zákl. přenesená",J197,0)</f>
        <v>0</v>
      </c>
      <c r="BH197" s="247">
        <f>IF(N197="sníž. přenesená",J197,0)</f>
        <v>0</v>
      </c>
      <c r="BI197" s="247">
        <f>IF(N197="nulová",J197,0)</f>
        <v>0</v>
      </c>
      <c r="BJ197" s="25" t="s">
        <v>79</v>
      </c>
      <c r="BK197" s="247">
        <f>ROUND(I197*H197,2)</f>
        <v>0</v>
      </c>
      <c r="BL197" s="25" t="s">
        <v>217</v>
      </c>
      <c r="BM197" s="25" t="s">
        <v>2415</v>
      </c>
    </row>
    <row r="198" s="1" customFormat="1">
      <c r="B198" s="47"/>
      <c r="C198" s="75"/>
      <c r="D198" s="248" t="s">
        <v>219</v>
      </c>
      <c r="E198" s="75"/>
      <c r="F198" s="249" t="s">
        <v>1148</v>
      </c>
      <c r="G198" s="75"/>
      <c r="H198" s="75"/>
      <c r="I198" s="204"/>
      <c r="J198" s="75"/>
      <c r="K198" s="75"/>
      <c r="L198" s="73"/>
      <c r="M198" s="250"/>
      <c r="N198" s="48"/>
      <c r="O198" s="48"/>
      <c r="P198" s="48"/>
      <c r="Q198" s="48"/>
      <c r="R198" s="48"/>
      <c r="S198" s="48"/>
      <c r="T198" s="96"/>
      <c r="AT198" s="25" t="s">
        <v>219</v>
      </c>
      <c r="AU198" s="25" t="s">
        <v>81</v>
      </c>
    </row>
    <row r="199" s="12" customFormat="1">
      <c r="B199" s="251"/>
      <c r="C199" s="252"/>
      <c r="D199" s="248" t="s">
        <v>221</v>
      </c>
      <c r="E199" s="253" t="s">
        <v>21</v>
      </c>
      <c r="F199" s="254" t="s">
        <v>2348</v>
      </c>
      <c r="G199" s="252"/>
      <c r="H199" s="253" t="s">
        <v>21</v>
      </c>
      <c r="I199" s="255"/>
      <c r="J199" s="252"/>
      <c r="K199" s="252"/>
      <c r="L199" s="256"/>
      <c r="M199" s="257"/>
      <c r="N199" s="258"/>
      <c r="O199" s="258"/>
      <c r="P199" s="258"/>
      <c r="Q199" s="258"/>
      <c r="R199" s="258"/>
      <c r="S199" s="258"/>
      <c r="T199" s="259"/>
      <c r="AT199" s="260" t="s">
        <v>221</v>
      </c>
      <c r="AU199" s="260" t="s">
        <v>81</v>
      </c>
      <c r="AV199" s="12" t="s">
        <v>79</v>
      </c>
      <c r="AW199" s="12" t="s">
        <v>35</v>
      </c>
      <c r="AX199" s="12" t="s">
        <v>72</v>
      </c>
      <c r="AY199" s="260" t="s">
        <v>210</v>
      </c>
    </row>
    <row r="200" s="13" customFormat="1">
      <c r="B200" s="261"/>
      <c r="C200" s="262"/>
      <c r="D200" s="248" t="s">
        <v>221</v>
      </c>
      <c r="E200" s="263" t="s">
        <v>21</v>
      </c>
      <c r="F200" s="264" t="s">
        <v>2416</v>
      </c>
      <c r="G200" s="262"/>
      <c r="H200" s="265">
        <v>119</v>
      </c>
      <c r="I200" s="266"/>
      <c r="J200" s="262"/>
      <c r="K200" s="262"/>
      <c r="L200" s="267"/>
      <c r="M200" s="268"/>
      <c r="N200" s="269"/>
      <c r="O200" s="269"/>
      <c r="P200" s="269"/>
      <c r="Q200" s="269"/>
      <c r="R200" s="269"/>
      <c r="S200" s="269"/>
      <c r="T200" s="270"/>
      <c r="AT200" s="271" t="s">
        <v>221</v>
      </c>
      <c r="AU200" s="271" t="s">
        <v>81</v>
      </c>
      <c r="AV200" s="13" t="s">
        <v>81</v>
      </c>
      <c r="AW200" s="13" t="s">
        <v>35</v>
      </c>
      <c r="AX200" s="13" t="s">
        <v>72</v>
      </c>
      <c r="AY200" s="271" t="s">
        <v>210</v>
      </c>
    </row>
    <row r="201" s="13" customFormat="1">
      <c r="B201" s="261"/>
      <c r="C201" s="262"/>
      <c r="D201" s="248" t="s">
        <v>221</v>
      </c>
      <c r="E201" s="263" t="s">
        <v>21</v>
      </c>
      <c r="F201" s="264" t="s">
        <v>2417</v>
      </c>
      <c r="G201" s="262"/>
      <c r="H201" s="265">
        <v>11</v>
      </c>
      <c r="I201" s="266"/>
      <c r="J201" s="262"/>
      <c r="K201" s="262"/>
      <c r="L201" s="267"/>
      <c r="M201" s="268"/>
      <c r="N201" s="269"/>
      <c r="O201" s="269"/>
      <c r="P201" s="269"/>
      <c r="Q201" s="269"/>
      <c r="R201" s="269"/>
      <c r="S201" s="269"/>
      <c r="T201" s="270"/>
      <c r="AT201" s="271" t="s">
        <v>221</v>
      </c>
      <c r="AU201" s="271" t="s">
        <v>81</v>
      </c>
      <c r="AV201" s="13" t="s">
        <v>81</v>
      </c>
      <c r="AW201" s="13" t="s">
        <v>35</v>
      </c>
      <c r="AX201" s="13" t="s">
        <v>72</v>
      </c>
      <c r="AY201" s="271" t="s">
        <v>210</v>
      </c>
    </row>
    <row r="202" s="13" customFormat="1">
      <c r="B202" s="261"/>
      <c r="C202" s="262"/>
      <c r="D202" s="248" t="s">
        <v>221</v>
      </c>
      <c r="E202" s="263" t="s">
        <v>21</v>
      </c>
      <c r="F202" s="264" t="s">
        <v>2418</v>
      </c>
      <c r="G202" s="262"/>
      <c r="H202" s="265">
        <v>9</v>
      </c>
      <c r="I202" s="266"/>
      <c r="J202" s="262"/>
      <c r="K202" s="262"/>
      <c r="L202" s="267"/>
      <c r="M202" s="268"/>
      <c r="N202" s="269"/>
      <c r="O202" s="269"/>
      <c r="P202" s="269"/>
      <c r="Q202" s="269"/>
      <c r="R202" s="269"/>
      <c r="S202" s="269"/>
      <c r="T202" s="270"/>
      <c r="AT202" s="271" t="s">
        <v>221</v>
      </c>
      <c r="AU202" s="271" t="s">
        <v>81</v>
      </c>
      <c r="AV202" s="13" t="s">
        <v>81</v>
      </c>
      <c r="AW202" s="13" t="s">
        <v>35</v>
      </c>
      <c r="AX202" s="13" t="s">
        <v>72</v>
      </c>
      <c r="AY202" s="271" t="s">
        <v>210</v>
      </c>
    </row>
    <row r="203" s="14" customFormat="1">
      <c r="B203" s="272"/>
      <c r="C203" s="273"/>
      <c r="D203" s="248" t="s">
        <v>221</v>
      </c>
      <c r="E203" s="274" t="s">
        <v>21</v>
      </c>
      <c r="F203" s="275" t="s">
        <v>227</v>
      </c>
      <c r="G203" s="273"/>
      <c r="H203" s="276">
        <v>139</v>
      </c>
      <c r="I203" s="277"/>
      <c r="J203" s="273"/>
      <c r="K203" s="273"/>
      <c r="L203" s="278"/>
      <c r="M203" s="279"/>
      <c r="N203" s="280"/>
      <c r="O203" s="280"/>
      <c r="P203" s="280"/>
      <c r="Q203" s="280"/>
      <c r="R203" s="280"/>
      <c r="S203" s="280"/>
      <c r="T203" s="281"/>
      <c r="AT203" s="282" t="s">
        <v>221</v>
      </c>
      <c r="AU203" s="282" t="s">
        <v>81</v>
      </c>
      <c r="AV203" s="14" t="s">
        <v>217</v>
      </c>
      <c r="AW203" s="14" t="s">
        <v>35</v>
      </c>
      <c r="AX203" s="14" t="s">
        <v>79</v>
      </c>
      <c r="AY203" s="282" t="s">
        <v>210</v>
      </c>
    </row>
    <row r="204" s="1" customFormat="1" ht="34.2" customHeight="1">
      <c r="B204" s="47"/>
      <c r="C204" s="236" t="s">
        <v>344</v>
      </c>
      <c r="D204" s="236" t="s">
        <v>212</v>
      </c>
      <c r="E204" s="237" t="s">
        <v>1114</v>
      </c>
      <c r="F204" s="238" t="s">
        <v>1115</v>
      </c>
      <c r="G204" s="239" t="s">
        <v>215</v>
      </c>
      <c r="H204" s="240">
        <v>139</v>
      </c>
      <c r="I204" s="241"/>
      <c r="J204" s="242">
        <f>ROUND(I204*H204,2)</f>
        <v>0</v>
      </c>
      <c r="K204" s="238" t="s">
        <v>216</v>
      </c>
      <c r="L204" s="73"/>
      <c r="M204" s="243" t="s">
        <v>21</v>
      </c>
      <c r="N204" s="244" t="s">
        <v>43</v>
      </c>
      <c r="O204" s="48"/>
      <c r="P204" s="245">
        <f>O204*H204</f>
        <v>0</v>
      </c>
      <c r="Q204" s="245">
        <v>0.0085000000000000006</v>
      </c>
      <c r="R204" s="245">
        <f>Q204*H204</f>
        <v>1.1815</v>
      </c>
      <c r="S204" s="245">
        <v>0</v>
      </c>
      <c r="T204" s="246">
        <f>S204*H204</f>
        <v>0</v>
      </c>
      <c r="AR204" s="25" t="s">
        <v>217</v>
      </c>
      <c r="AT204" s="25" t="s">
        <v>212</v>
      </c>
      <c r="AU204" s="25" t="s">
        <v>81</v>
      </c>
      <c r="AY204" s="25" t="s">
        <v>210</v>
      </c>
      <c r="BE204" s="247">
        <f>IF(N204="základní",J204,0)</f>
        <v>0</v>
      </c>
      <c r="BF204" s="247">
        <f>IF(N204="snížená",J204,0)</f>
        <v>0</v>
      </c>
      <c r="BG204" s="247">
        <f>IF(N204="zákl. přenesená",J204,0)</f>
        <v>0</v>
      </c>
      <c r="BH204" s="247">
        <f>IF(N204="sníž. přenesená",J204,0)</f>
        <v>0</v>
      </c>
      <c r="BI204" s="247">
        <f>IF(N204="nulová",J204,0)</f>
        <v>0</v>
      </c>
      <c r="BJ204" s="25" t="s">
        <v>79</v>
      </c>
      <c r="BK204" s="247">
        <f>ROUND(I204*H204,2)</f>
        <v>0</v>
      </c>
      <c r="BL204" s="25" t="s">
        <v>217</v>
      </c>
      <c r="BM204" s="25" t="s">
        <v>2419</v>
      </c>
    </row>
    <row r="205" s="1" customFormat="1">
      <c r="B205" s="47"/>
      <c r="C205" s="75"/>
      <c r="D205" s="248" t="s">
        <v>219</v>
      </c>
      <c r="E205" s="75"/>
      <c r="F205" s="249" t="s">
        <v>1095</v>
      </c>
      <c r="G205" s="75"/>
      <c r="H205" s="75"/>
      <c r="I205" s="204"/>
      <c r="J205" s="75"/>
      <c r="K205" s="75"/>
      <c r="L205" s="73"/>
      <c r="M205" s="250"/>
      <c r="N205" s="48"/>
      <c r="O205" s="48"/>
      <c r="P205" s="48"/>
      <c r="Q205" s="48"/>
      <c r="R205" s="48"/>
      <c r="S205" s="48"/>
      <c r="T205" s="96"/>
      <c r="AT205" s="25" t="s">
        <v>219</v>
      </c>
      <c r="AU205" s="25" t="s">
        <v>81</v>
      </c>
    </row>
    <row r="206" s="12" customFormat="1">
      <c r="B206" s="251"/>
      <c r="C206" s="252"/>
      <c r="D206" s="248" t="s">
        <v>221</v>
      </c>
      <c r="E206" s="253" t="s">
        <v>21</v>
      </c>
      <c r="F206" s="254" t="s">
        <v>2348</v>
      </c>
      <c r="G206" s="252"/>
      <c r="H206" s="253" t="s">
        <v>21</v>
      </c>
      <c r="I206" s="255"/>
      <c r="J206" s="252"/>
      <c r="K206" s="252"/>
      <c r="L206" s="256"/>
      <c r="M206" s="257"/>
      <c r="N206" s="258"/>
      <c r="O206" s="258"/>
      <c r="P206" s="258"/>
      <c r="Q206" s="258"/>
      <c r="R206" s="258"/>
      <c r="S206" s="258"/>
      <c r="T206" s="259"/>
      <c r="AT206" s="260" t="s">
        <v>221</v>
      </c>
      <c r="AU206" s="260" t="s">
        <v>81</v>
      </c>
      <c r="AV206" s="12" t="s">
        <v>79</v>
      </c>
      <c r="AW206" s="12" t="s">
        <v>35</v>
      </c>
      <c r="AX206" s="12" t="s">
        <v>72</v>
      </c>
      <c r="AY206" s="260" t="s">
        <v>210</v>
      </c>
    </row>
    <row r="207" s="12" customFormat="1">
      <c r="B207" s="251"/>
      <c r="C207" s="252"/>
      <c r="D207" s="248" t="s">
        <v>221</v>
      </c>
      <c r="E207" s="253" t="s">
        <v>21</v>
      </c>
      <c r="F207" s="254" t="s">
        <v>2420</v>
      </c>
      <c r="G207" s="252"/>
      <c r="H207" s="253" t="s">
        <v>21</v>
      </c>
      <c r="I207" s="255"/>
      <c r="J207" s="252"/>
      <c r="K207" s="252"/>
      <c r="L207" s="256"/>
      <c r="M207" s="257"/>
      <c r="N207" s="258"/>
      <c r="O207" s="258"/>
      <c r="P207" s="258"/>
      <c r="Q207" s="258"/>
      <c r="R207" s="258"/>
      <c r="S207" s="258"/>
      <c r="T207" s="259"/>
      <c r="AT207" s="260" t="s">
        <v>221</v>
      </c>
      <c r="AU207" s="260" t="s">
        <v>81</v>
      </c>
      <c r="AV207" s="12" t="s">
        <v>79</v>
      </c>
      <c r="AW207" s="12" t="s">
        <v>35</v>
      </c>
      <c r="AX207" s="12" t="s">
        <v>72</v>
      </c>
      <c r="AY207" s="260" t="s">
        <v>210</v>
      </c>
    </row>
    <row r="208" s="13" customFormat="1">
      <c r="B208" s="261"/>
      <c r="C208" s="262"/>
      <c r="D208" s="248" t="s">
        <v>221</v>
      </c>
      <c r="E208" s="263" t="s">
        <v>21</v>
      </c>
      <c r="F208" s="264" t="s">
        <v>2421</v>
      </c>
      <c r="G208" s="262"/>
      <c r="H208" s="265">
        <v>96</v>
      </c>
      <c r="I208" s="266"/>
      <c r="J208" s="262"/>
      <c r="K208" s="262"/>
      <c r="L208" s="267"/>
      <c r="M208" s="268"/>
      <c r="N208" s="269"/>
      <c r="O208" s="269"/>
      <c r="P208" s="269"/>
      <c r="Q208" s="269"/>
      <c r="R208" s="269"/>
      <c r="S208" s="269"/>
      <c r="T208" s="270"/>
      <c r="AT208" s="271" t="s">
        <v>221</v>
      </c>
      <c r="AU208" s="271" t="s">
        <v>81</v>
      </c>
      <c r="AV208" s="13" t="s">
        <v>81</v>
      </c>
      <c r="AW208" s="13" t="s">
        <v>35</v>
      </c>
      <c r="AX208" s="13" t="s">
        <v>72</v>
      </c>
      <c r="AY208" s="271" t="s">
        <v>210</v>
      </c>
    </row>
    <row r="209" s="15" customFormat="1">
      <c r="B209" s="294"/>
      <c r="C209" s="295"/>
      <c r="D209" s="248" t="s">
        <v>221</v>
      </c>
      <c r="E209" s="296" t="s">
        <v>21</v>
      </c>
      <c r="F209" s="297" t="s">
        <v>424</v>
      </c>
      <c r="G209" s="295"/>
      <c r="H209" s="298">
        <v>96</v>
      </c>
      <c r="I209" s="299"/>
      <c r="J209" s="295"/>
      <c r="K209" s="295"/>
      <c r="L209" s="300"/>
      <c r="M209" s="301"/>
      <c r="N209" s="302"/>
      <c r="O209" s="302"/>
      <c r="P209" s="302"/>
      <c r="Q209" s="302"/>
      <c r="R209" s="302"/>
      <c r="S209" s="302"/>
      <c r="T209" s="303"/>
      <c r="AT209" s="304" t="s">
        <v>221</v>
      </c>
      <c r="AU209" s="304" t="s">
        <v>81</v>
      </c>
      <c r="AV209" s="15" t="s">
        <v>233</v>
      </c>
      <c r="AW209" s="15" t="s">
        <v>35</v>
      </c>
      <c r="AX209" s="15" t="s">
        <v>72</v>
      </c>
      <c r="AY209" s="304" t="s">
        <v>210</v>
      </c>
    </row>
    <row r="210" s="12" customFormat="1">
      <c r="B210" s="251"/>
      <c r="C210" s="252"/>
      <c r="D210" s="248" t="s">
        <v>221</v>
      </c>
      <c r="E210" s="253" t="s">
        <v>21</v>
      </c>
      <c r="F210" s="254" t="s">
        <v>2422</v>
      </c>
      <c r="G210" s="252"/>
      <c r="H210" s="253" t="s">
        <v>21</v>
      </c>
      <c r="I210" s="255"/>
      <c r="J210" s="252"/>
      <c r="K210" s="252"/>
      <c r="L210" s="256"/>
      <c r="M210" s="257"/>
      <c r="N210" s="258"/>
      <c r="O210" s="258"/>
      <c r="P210" s="258"/>
      <c r="Q210" s="258"/>
      <c r="R210" s="258"/>
      <c r="S210" s="258"/>
      <c r="T210" s="259"/>
      <c r="AT210" s="260" t="s">
        <v>221</v>
      </c>
      <c r="AU210" s="260" t="s">
        <v>81</v>
      </c>
      <c r="AV210" s="12" t="s">
        <v>79</v>
      </c>
      <c r="AW210" s="12" t="s">
        <v>35</v>
      </c>
      <c r="AX210" s="12" t="s">
        <v>72</v>
      </c>
      <c r="AY210" s="260" t="s">
        <v>210</v>
      </c>
    </row>
    <row r="211" s="13" customFormat="1">
      <c r="B211" s="261"/>
      <c r="C211" s="262"/>
      <c r="D211" s="248" t="s">
        <v>221</v>
      </c>
      <c r="E211" s="263" t="s">
        <v>21</v>
      </c>
      <c r="F211" s="264" t="s">
        <v>2423</v>
      </c>
      <c r="G211" s="262"/>
      <c r="H211" s="265">
        <v>34</v>
      </c>
      <c r="I211" s="266"/>
      <c r="J211" s="262"/>
      <c r="K211" s="262"/>
      <c r="L211" s="267"/>
      <c r="M211" s="268"/>
      <c r="N211" s="269"/>
      <c r="O211" s="269"/>
      <c r="P211" s="269"/>
      <c r="Q211" s="269"/>
      <c r="R211" s="269"/>
      <c r="S211" s="269"/>
      <c r="T211" s="270"/>
      <c r="AT211" s="271" t="s">
        <v>221</v>
      </c>
      <c r="AU211" s="271" t="s">
        <v>81</v>
      </c>
      <c r="AV211" s="13" t="s">
        <v>81</v>
      </c>
      <c r="AW211" s="13" t="s">
        <v>35</v>
      </c>
      <c r="AX211" s="13" t="s">
        <v>72</v>
      </c>
      <c r="AY211" s="271" t="s">
        <v>210</v>
      </c>
    </row>
    <row r="212" s="13" customFormat="1">
      <c r="B212" s="261"/>
      <c r="C212" s="262"/>
      <c r="D212" s="248" t="s">
        <v>221</v>
      </c>
      <c r="E212" s="263" t="s">
        <v>21</v>
      </c>
      <c r="F212" s="264" t="s">
        <v>2418</v>
      </c>
      <c r="G212" s="262"/>
      <c r="H212" s="265">
        <v>9</v>
      </c>
      <c r="I212" s="266"/>
      <c r="J212" s="262"/>
      <c r="K212" s="262"/>
      <c r="L212" s="267"/>
      <c r="M212" s="268"/>
      <c r="N212" s="269"/>
      <c r="O212" s="269"/>
      <c r="P212" s="269"/>
      <c r="Q212" s="269"/>
      <c r="R212" s="269"/>
      <c r="S212" s="269"/>
      <c r="T212" s="270"/>
      <c r="AT212" s="271" t="s">
        <v>221</v>
      </c>
      <c r="AU212" s="271" t="s">
        <v>81</v>
      </c>
      <c r="AV212" s="13" t="s">
        <v>81</v>
      </c>
      <c r="AW212" s="13" t="s">
        <v>35</v>
      </c>
      <c r="AX212" s="13" t="s">
        <v>72</v>
      </c>
      <c r="AY212" s="271" t="s">
        <v>210</v>
      </c>
    </row>
    <row r="213" s="15" customFormat="1">
      <c r="B213" s="294"/>
      <c r="C213" s="295"/>
      <c r="D213" s="248" t="s">
        <v>221</v>
      </c>
      <c r="E213" s="296" t="s">
        <v>21</v>
      </c>
      <c r="F213" s="297" t="s">
        <v>424</v>
      </c>
      <c r="G213" s="295"/>
      <c r="H213" s="298">
        <v>43</v>
      </c>
      <c r="I213" s="299"/>
      <c r="J213" s="295"/>
      <c r="K213" s="295"/>
      <c r="L213" s="300"/>
      <c r="M213" s="301"/>
      <c r="N213" s="302"/>
      <c r="O213" s="302"/>
      <c r="P213" s="302"/>
      <c r="Q213" s="302"/>
      <c r="R213" s="302"/>
      <c r="S213" s="302"/>
      <c r="T213" s="303"/>
      <c r="AT213" s="304" t="s">
        <v>221</v>
      </c>
      <c r="AU213" s="304" t="s">
        <v>81</v>
      </c>
      <c r="AV213" s="15" t="s">
        <v>233</v>
      </c>
      <c r="AW213" s="15" t="s">
        <v>35</v>
      </c>
      <c r="AX213" s="15" t="s">
        <v>72</v>
      </c>
      <c r="AY213" s="304" t="s">
        <v>210</v>
      </c>
    </row>
    <row r="214" s="14" customFormat="1">
      <c r="B214" s="272"/>
      <c r="C214" s="273"/>
      <c r="D214" s="248" t="s">
        <v>221</v>
      </c>
      <c r="E214" s="274" t="s">
        <v>21</v>
      </c>
      <c r="F214" s="275" t="s">
        <v>227</v>
      </c>
      <c r="G214" s="273"/>
      <c r="H214" s="276">
        <v>139</v>
      </c>
      <c r="I214" s="277"/>
      <c r="J214" s="273"/>
      <c r="K214" s="273"/>
      <c r="L214" s="278"/>
      <c r="M214" s="279"/>
      <c r="N214" s="280"/>
      <c r="O214" s="280"/>
      <c r="P214" s="280"/>
      <c r="Q214" s="280"/>
      <c r="R214" s="280"/>
      <c r="S214" s="280"/>
      <c r="T214" s="281"/>
      <c r="AT214" s="282" t="s">
        <v>221</v>
      </c>
      <c r="AU214" s="282" t="s">
        <v>81</v>
      </c>
      <c r="AV214" s="14" t="s">
        <v>217</v>
      </c>
      <c r="AW214" s="14" t="s">
        <v>35</v>
      </c>
      <c r="AX214" s="14" t="s">
        <v>79</v>
      </c>
      <c r="AY214" s="282" t="s">
        <v>210</v>
      </c>
    </row>
    <row r="215" s="1" customFormat="1" ht="14.4" customHeight="1">
      <c r="B215" s="47"/>
      <c r="C215" s="284" t="s">
        <v>351</v>
      </c>
      <c r="D215" s="284" t="s">
        <v>328</v>
      </c>
      <c r="E215" s="285" t="s">
        <v>2424</v>
      </c>
      <c r="F215" s="286" t="s">
        <v>2425</v>
      </c>
      <c r="G215" s="287" t="s">
        <v>215</v>
      </c>
      <c r="H215" s="288">
        <v>43.859999999999999</v>
      </c>
      <c r="I215" s="289"/>
      <c r="J215" s="290">
        <f>ROUND(I215*H215,2)</f>
        <v>0</v>
      </c>
      <c r="K215" s="286" t="s">
        <v>216</v>
      </c>
      <c r="L215" s="291"/>
      <c r="M215" s="292" t="s">
        <v>21</v>
      </c>
      <c r="N215" s="293" t="s">
        <v>43</v>
      </c>
      <c r="O215" s="48"/>
      <c r="P215" s="245">
        <f>O215*H215</f>
        <v>0</v>
      </c>
      <c r="Q215" s="245">
        <v>0.0023800000000000002</v>
      </c>
      <c r="R215" s="245">
        <f>Q215*H215</f>
        <v>0.1043868</v>
      </c>
      <c r="S215" s="245">
        <v>0</v>
      </c>
      <c r="T215" s="246">
        <f>S215*H215</f>
        <v>0</v>
      </c>
      <c r="AR215" s="25" t="s">
        <v>262</v>
      </c>
      <c r="AT215" s="25" t="s">
        <v>328</v>
      </c>
      <c r="AU215" s="25" t="s">
        <v>81</v>
      </c>
      <c r="AY215" s="25" t="s">
        <v>210</v>
      </c>
      <c r="BE215" s="247">
        <f>IF(N215="základní",J215,0)</f>
        <v>0</v>
      </c>
      <c r="BF215" s="247">
        <f>IF(N215="snížená",J215,0)</f>
        <v>0</v>
      </c>
      <c r="BG215" s="247">
        <f>IF(N215="zákl. přenesená",J215,0)</f>
        <v>0</v>
      </c>
      <c r="BH215" s="247">
        <f>IF(N215="sníž. přenesená",J215,0)</f>
        <v>0</v>
      </c>
      <c r="BI215" s="247">
        <f>IF(N215="nulová",J215,0)</f>
        <v>0</v>
      </c>
      <c r="BJ215" s="25" t="s">
        <v>79</v>
      </c>
      <c r="BK215" s="247">
        <f>ROUND(I215*H215,2)</f>
        <v>0</v>
      </c>
      <c r="BL215" s="25" t="s">
        <v>217</v>
      </c>
      <c r="BM215" s="25" t="s">
        <v>2426</v>
      </c>
    </row>
    <row r="216" s="13" customFormat="1">
      <c r="B216" s="261"/>
      <c r="C216" s="262"/>
      <c r="D216" s="248" t="s">
        <v>221</v>
      </c>
      <c r="E216" s="262"/>
      <c r="F216" s="264" t="s">
        <v>2427</v>
      </c>
      <c r="G216" s="262"/>
      <c r="H216" s="265">
        <v>43.859999999999999</v>
      </c>
      <c r="I216" s="266"/>
      <c r="J216" s="262"/>
      <c r="K216" s="262"/>
      <c r="L216" s="267"/>
      <c r="M216" s="268"/>
      <c r="N216" s="269"/>
      <c r="O216" s="269"/>
      <c r="P216" s="269"/>
      <c r="Q216" s="269"/>
      <c r="R216" s="269"/>
      <c r="S216" s="269"/>
      <c r="T216" s="270"/>
      <c r="AT216" s="271" t="s">
        <v>221</v>
      </c>
      <c r="AU216" s="271" t="s">
        <v>81</v>
      </c>
      <c r="AV216" s="13" t="s">
        <v>81</v>
      </c>
      <c r="AW216" s="13" t="s">
        <v>6</v>
      </c>
      <c r="AX216" s="13" t="s">
        <v>79</v>
      </c>
      <c r="AY216" s="271" t="s">
        <v>210</v>
      </c>
    </row>
    <row r="217" s="1" customFormat="1" ht="22.8" customHeight="1">
      <c r="B217" s="47"/>
      <c r="C217" s="284" t="s">
        <v>357</v>
      </c>
      <c r="D217" s="284" t="s">
        <v>328</v>
      </c>
      <c r="E217" s="285" t="s">
        <v>2428</v>
      </c>
      <c r="F217" s="286" t="s">
        <v>2429</v>
      </c>
      <c r="G217" s="287" t="s">
        <v>215</v>
      </c>
      <c r="H217" s="288">
        <v>97.920000000000002</v>
      </c>
      <c r="I217" s="289"/>
      <c r="J217" s="290">
        <f>ROUND(I217*H217,2)</f>
        <v>0</v>
      </c>
      <c r="K217" s="286" t="s">
        <v>216</v>
      </c>
      <c r="L217" s="291"/>
      <c r="M217" s="292" t="s">
        <v>21</v>
      </c>
      <c r="N217" s="293" t="s">
        <v>43</v>
      </c>
      <c r="O217" s="48"/>
      <c r="P217" s="245">
        <f>O217*H217</f>
        <v>0</v>
      </c>
      <c r="Q217" s="245">
        <v>0.0041000000000000003</v>
      </c>
      <c r="R217" s="245">
        <f>Q217*H217</f>
        <v>0.40147200000000005</v>
      </c>
      <c r="S217" s="245">
        <v>0</v>
      </c>
      <c r="T217" s="246">
        <f>S217*H217</f>
        <v>0</v>
      </c>
      <c r="AR217" s="25" t="s">
        <v>262</v>
      </c>
      <c r="AT217" s="25" t="s">
        <v>328</v>
      </c>
      <c r="AU217" s="25" t="s">
        <v>81</v>
      </c>
      <c r="AY217" s="25" t="s">
        <v>210</v>
      </c>
      <c r="BE217" s="247">
        <f>IF(N217="základní",J217,0)</f>
        <v>0</v>
      </c>
      <c r="BF217" s="247">
        <f>IF(N217="snížená",J217,0)</f>
        <v>0</v>
      </c>
      <c r="BG217" s="247">
        <f>IF(N217="zákl. přenesená",J217,0)</f>
        <v>0</v>
      </c>
      <c r="BH217" s="247">
        <f>IF(N217="sníž. přenesená",J217,0)</f>
        <v>0</v>
      </c>
      <c r="BI217" s="247">
        <f>IF(N217="nulová",J217,0)</f>
        <v>0</v>
      </c>
      <c r="BJ217" s="25" t="s">
        <v>79</v>
      </c>
      <c r="BK217" s="247">
        <f>ROUND(I217*H217,2)</f>
        <v>0</v>
      </c>
      <c r="BL217" s="25" t="s">
        <v>217</v>
      </c>
      <c r="BM217" s="25" t="s">
        <v>2430</v>
      </c>
    </row>
    <row r="218" s="13" customFormat="1">
      <c r="B218" s="261"/>
      <c r="C218" s="262"/>
      <c r="D218" s="248" t="s">
        <v>221</v>
      </c>
      <c r="E218" s="262"/>
      <c r="F218" s="264" t="s">
        <v>2431</v>
      </c>
      <c r="G218" s="262"/>
      <c r="H218" s="265">
        <v>97.920000000000002</v>
      </c>
      <c r="I218" s="266"/>
      <c r="J218" s="262"/>
      <c r="K218" s="262"/>
      <c r="L218" s="267"/>
      <c r="M218" s="268"/>
      <c r="N218" s="269"/>
      <c r="O218" s="269"/>
      <c r="P218" s="269"/>
      <c r="Q218" s="269"/>
      <c r="R218" s="269"/>
      <c r="S218" s="269"/>
      <c r="T218" s="270"/>
      <c r="AT218" s="271" t="s">
        <v>221</v>
      </c>
      <c r="AU218" s="271" t="s">
        <v>81</v>
      </c>
      <c r="AV218" s="13" t="s">
        <v>81</v>
      </c>
      <c r="AW218" s="13" t="s">
        <v>6</v>
      </c>
      <c r="AX218" s="13" t="s">
        <v>79</v>
      </c>
      <c r="AY218" s="271" t="s">
        <v>210</v>
      </c>
    </row>
    <row r="219" s="1" customFormat="1" ht="22.8" customHeight="1">
      <c r="B219" s="47"/>
      <c r="C219" s="236" t="s">
        <v>362</v>
      </c>
      <c r="D219" s="236" t="s">
        <v>212</v>
      </c>
      <c r="E219" s="237" t="s">
        <v>2432</v>
      </c>
      <c r="F219" s="238" t="s">
        <v>2433</v>
      </c>
      <c r="G219" s="239" t="s">
        <v>215</v>
      </c>
      <c r="H219" s="240">
        <v>43</v>
      </c>
      <c r="I219" s="241"/>
      <c r="J219" s="242">
        <f>ROUND(I219*H219,2)</f>
        <v>0</v>
      </c>
      <c r="K219" s="238" t="s">
        <v>216</v>
      </c>
      <c r="L219" s="73"/>
      <c r="M219" s="243" t="s">
        <v>21</v>
      </c>
      <c r="N219" s="244" t="s">
        <v>43</v>
      </c>
      <c r="O219" s="48"/>
      <c r="P219" s="245">
        <f>O219*H219</f>
        <v>0</v>
      </c>
      <c r="Q219" s="245">
        <v>0.00628</v>
      </c>
      <c r="R219" s="245">
        <f>Q219*H219</f>
        <v>0.27004</v>
      </c>
      <c r="S219" s="245">
        <v>0</v>
      </c>
      <c r="T219" s="246">
        <f>S219*H219</f>
        <v>0</v>
      </c>
      <c r="AR219" s="25" t="s">
        <v>217</v>
      </c>
      <c r="AT219" s="25" t="s">
        <v>212</v>
      </c>
      <c r="AU219" s="25" t="s">
        <v>81</v>
      </c>
      <c r="AY219" s="25" t="s">
        <v>210</v>
      </c>
      <c r="BE219" s="247">
        <f>IF(N219="základní",J219,0)</f>
        <v>0</v>
      </c>
      <c r="BF219" s="247">
        <f>IF(N219="snížená",J219,0)</f>
        <v>0</v>
      </c>
      <c r="BG219" s="247">
        <f>IF(N219="zákl. přenesená",J219,0)</f>
        <v>0</v>
      </c>
      <c r="BH219" s="247">
        <f>IF(N219="sníž. přenesená",J219,0)</f>
        <v>0</v>
      </c>
      <c r="BI219" s="247">
        <f>IF(N219="nulová",J219,0)</f>
        <v>0</v>
      </c>
      <c r="BJ219" s="25" t="s">
        <v>79</v>
      </c>
      <c r="BK219" s="247">
        <f>ROUND(I219*H219,2)</f>
        <v>0</v>
      </c>
      <c r="BL219" s="25" t="s">
        <v>217</v>
      </c>
      <c r="BM219" s="25" t="s">
        <v>2434</v>
      </c>
    </row>
    <row r="220" s="12" customFormat="1">
      <c r="B220" s="251"/>
      <c r="C220" s="252"/>
      <c r="D220" s="248" t="s">
        <v>221</v>
      </c>
      <c r="E220" s="253" t="s">
        <v>21</v>
      </c>
      <c r="F220" s="254" t="s">
        <v>2348</v>
      </c>
      <c r="G220" s="252"/>
      <c r="H220" s="253" t="s">
        <v>21</v>
      </c>
      <c r="I220" s="255"/>
      <c r="J220" s="252"/>
      <c r="K220" s="252"/>
      <c r="L220" s="256"/>
      <c r="M220" s="257"/>
      <c r="N220" s="258"/>
      <c r="O220" s="258"/>
      <c r="P220" s="258"/>
      <c r="Q220" s="258"/>
      <c r="R220" s="258"/>
      <c r="S220" s="258"/>
      <c r="T220" s="259"/>
      <c r="AT220" s="260" t="s">
        <v>221</v>
      </c>
      <c r="AU220" s="260" t="s">
        <v>81</v>
      </c>
      <c r="AV220" s="12" t="s">
        <v>79</v>
      </c>
      <c r="AW220" s="12" t="s">
        <v>35</v>
      </c>
      <c r="AX220" s="12" t="s">
        <v>72</v>
      </c>
      <c r="AY220" s="260" t="s">
        <v>210</v>
      </c>
    </row>
    <row r="221" s="13" customFormat="1">
      <c r="B221" s="261"/>
      <c r="C221" s="262"/>
      <c r="D221" s="248" t="s">
        <v>221</v>
      </c>
      <c r="E221" s="263" t="s">
        <v>21</v>
      </c>
      <c r="F221" s="264" t="s">
        <v>2423</v>
      </c>
      <c r="G221" s="262"/>
      <c r="H221" s="265">
        <v>34</v>
      </c>
      <c r="I221" s="266"/>
      <c r="J221" s="262"/>
      <c r="K221" s="262"/>
      <c r="L221" s="267"/>
      <c r="M221" s="268"/>
      <c r="N221" s="269"/>
      <c r="O221" s="269"/>
      <c r="P221" s="269"/>
      <c r="Q221" s="269"/>
      <c r="R221" s="269"/>
      <c r="S221" s="269"/>
      <c r="T221" s="270"/>
      <c r="AT221" s="271" t="s">
        <v>221</v>
      </c>
      <c r="AU221" s="271" t="s">
        <v>81</v>
      </c>
      <c r="AV221" s="13" t="s">
        <v>81</v>
      </c>
      <c r="AW221" s="13" t="s">
        <v>35</v>
      </c>
      <c r="AX221" s="13" t="s">
        <v>72</v>
      </c>
      <c r="AY221" s="271" t="s">
        <v>210</v>
      </c>
    </row>
    <row r="222" s="13" customFormat="1">
      <c r="B222" s="261"/>
      <c r="C222" s="262"/>
      <c r="D222" s="248" t="s">
        <v>221</v>
      </c>
      <c r="E222" s="263" t="s">
        <v>21</v>
      </c>
      <c r="F222" s="264" t="s">
        <v>2418</v>
      </c>
      <c r="G222" s="262"/>
      <c r="H222" s="265">
        <v>9</v>
      </c>
      <c r="I222" s="266"/>
      <c r="J222" s="262"/>
      <c r="K222" s="262"/>
      <c r="L222" s="267"/>
      <c r="M222" s="268"/>
      <c r="N222" s="269"/>
      <c r="O222" s="269"/>
      <c r="P222" s="269"/>
      <c r="Q222" s="269"/>
      <c r="R222" s="269"/>
      <c r="S222" s="269"/>
      <c r="T222" s="270"/>
      <c r="AT222" s="271" t="s">
        <v>221</v>
      </c>
      <c r="AU222" s="271" t="s">
        <v>81</v>
      </c>
      <c r="AV222" s="13" t="s">
        <v>81</v>
      </c>
      <c r="AW222" s="13" t="s">
        <v>35</v>
      </c>
      <c r="AX222" s="13" t="s">
        <v>72</v>
      </c>
      <c r="AY222" s="271" t="s">
        <v>210</v>
      </c>
    </row>
    <row r="223" s="14" customFormat="1">
      <c r="B223" s="272"/>
      <c r="C223" s="273"/>
      <c r="D223" s="248" t="s">
        <v>221</v>
      </c>
      <c r="E223" s="274" t="s">
        <v>21</v>
      </c>
      <c r="F223" s="275" t="s">
        <v>227</v>
      </c>
      <c r="G223" s="273"/>
      <c r="H223" s="276">
        <v>43</v>
      </c>
      <c r="I223" s="277"/>
      <c r="J223" s="273"/>
      <c r="K223" s="273"/>
      <c r="L223" s="278"/>
      <c r="M223" s="279"/>
      <c r="N223" s="280"/>
      <c r="O223" s="280"/>
      <c r="P223" s="280"/>
      <c r="Q223" s="280"/>
      <c r="R223" s="280"/>
      <c r="S223" s="280"/>
      <c r="T223" s="281"/>
      <c r="AT223" s="282" t="s">
        <v>221</v>
      </c>
      <c r="AU223" s="282" t="s">
        <v>81</v>
      </c>
      <c r="AV223" s="14" t="s">
        <v>217</v>
      </c>
      <c r="AW223" s="14" t="s">
        <v>35</v>
      </c>
      <c r="AX223" s="14" t="s">
        <v>79</v>
      </c>
      <c r="AY223" s="282" t="s">
        <v>210</v>
      </c>
    </row>
    <row r="224" s="1" customFormat="1" ht="14.4" customHeight="1">
      <c r="B224" s="47"/>
      <c r="C224" s="236" t="s">
        <v>368</v>
      </c>
      <c r="D224" s="236" t="s">
        <v>212</v>
      </c>
      <c r="E224" s="237" t="s">
        <v>2435</v>
      </c>
      <c r="F224" s="238" t="s">
        <v>2436</v>
      </c>
      <c r="G224" s="239" t="s">
        <v>215</v>
      </c>
      <c r="H224" s="240">
        <v>2.25</v>
      </c>
      <c r="I224" s="241"/>
      <c r="J224" s="242">
        <f>ROUND(I224*H224,2)</f>
        <v>0</v>
      </c>
      <c r="K224" s="238" t="s">
        <v>21</v>
      </c>
      <c r="L224" s="73"/>
      <c r="M224" s="243" t="s">
        <v>21</v>
      </c>
      <c r="N224" s="244" t="s">
        <v>43</v>
      </c>
      <c r="O224" s="48"/>
      <c r="P224" s="245">
        <f>O224*H224</f>
        <v>0</v>
      </c>
      <c r="Q224" s="245">
        <v>0.1837</v>
      </c>
      <c r="R224" s="245">
        <f>Q224*H224</f>
        <v>0.413325</v>
      </c>
      <c r="S224" s="245">
        <v>0</v>
      </c>
      <c r="T224" s="246">
        <f>S224*H224</f>
        <v>0</v>
      </c>
      <c r="AR224" s="25" t="s">
        <v>217</v>
      </c>
      <c r="AT224" s="25" t="s">
        <v>212</v>
      </c>
      <c r="AU224" s="25" t="s">
        <v>81</v>
      </c>
      <c r="AY224" s="25" t="s">
        <v>210</v>
      </c>
      <c r="BE224" s="247">
        <f>IF(N224="základní",J224,0)</f>
        <v>0</v>
      </c>
      <c r="BF224" s="247">
        <f>IF(N224="snížená",J224,0)</f>
        <v>0</v>
      </c>
      <c r="BG224" s="247">
        <f>IF(N224="zákl. přenesená",J224,0)</f>
        <v>0</v>
      </c>
      <c r="BH224" s="247">
        <f>IF(N224="sníž. přenesená",J224,0)</f>
        <v>0</v>
      </c>
      <c r="BI224" s="247">
        <f>IF(N224="nulová",J224,0)</f>
        <v>0</v>
      </c>
      <c r="BJ224" s="25" t="s">
        <v>79</v>
      </c>
      <c r="BK224" s="247">
        <f>ROUND(I224*H224,2)</f>
        <v>0</v>
      </c>
      <c r="BL224" s="25" t="s">
        <v>217</v>
      </c>
      <c r="BM224" s="25" t="s">
        <v>2437</v>
      </c>
    </row>
    <row r="225" s="12" customFormat="1">
      <c r="B225" s="251"/>
      <c r="C225" s="252"/>
      <c r="D225" s="248" t="s">
        <v>221</v>
      </c>
      <c r="E225" s="253" t="s">
        <v>21</v>
      </c>
      <c r="F225" s="254" t="s">
        <v>2438</v>
      </c>
      <c r="G225" s="252"/>
      <c r="H225" s="253" t="s">
        <v>21</v>
      </c>
      <c r="I225" s="255"/>
      <c r="J225" s="252"/>
      <c r="K225" s="252"/>
      <c r="L225" s="256"/>
      <c r="M225" s="257"/>
      <c r="N225" s="258"/>
      <c r="O225" s="258"/>
      <c r="P225" s="258"/>
      <c r="Q225" s="258"/>
      <c r="R225" s="258"/>
      <c r="S225" s="258"/>
      <c r="T225" s="259"/>
      <c r="AT225" s="260" t="s">
        <v>221</v>
      </c>
      <c r="AU225" s="260" t="s">
        <v>81</v>
      </c>
      <c r="AV225" s="12" t="s">
        <v>79</v>
      </c>
      <c r="AW225" s="12" t="s">
        <v>35</v>
      </c>
      <c r="AX225" s="12" t="s">
        <v>72</v>
      </c>
      <c r="AY225" s="260" t="s">
        <v>210</v>
      </c>
    </row>
    <row r="226" s="13" customFormat="1">
      <c r="B226" s="261"/>
      <c r="C226" s="262"/>
      <c r="D226" s="248" t="s">
        <v>221</v>
      </c>
      <c r="E226" s="263" t="s">
        <v>21</v>
      </c>
      <c r="F226" s="264" t="s">
        <v>2439</v>
      </c>
      <c r="G226" s="262"/>
      <c r="H226" s="265">
        <v>2.25</v>
      </c>
      <c r="I226" s="266"/>
      <c r="J226" s="262"/>
      <c r="K226" s="262"/>
      <c r="L226" s="267"/>
      <c r="M226" s="268"/>
      <c r="N226" s="269"/>
      <c r="O226" s="269"/>
      <c r="P226" s="269"/>
      <c r="Q226" s="269"/>
      <c r="R226" s="269"/>
      <c r="S226" s="269"/>
      <c r="T226" s="270"/>
      <c r="AT226" s="271" t="s">
        <v>221</v>
      </c>
      <c r="AU226" s="271" t="s">
        <v>81</v>
      </c>
      <c r="AV226" s="13" t="s">
        <v>81</v>
      </c>
      <c r="AW226" s="13" t="s">
        <v>35</v>
      </c>
      <c r="AX226" s="13" t="s">
        <v>79</v>
      </c>
      <c r="AY226" s="271" t="s">
        <v>210</v>
      </c>
    </row>
    <row r="227" s="11" customFormat="1" ht="29.88" customHeight="1">
      <c r="B227" s="220"/>
      <c r="C227" s="221"/>
      <c r="D227" s="222" t="s">
        <v>71</v>
      </c>
      <c r="E227" s="234" t="s">
        <v>262</v>
      </c>
      <c r="F227" s="234" t="s">
        <v>387</v>
      </c>
      <c r="G227" s="221"/>
      <c r="H227" s="221"/>
      <c r="I227" s="224"/>
      <c r="J227" s="235">
        <f>BK227</f>
        <v>0</v>
      </c>
      <c r="K227" s="221"/>
      <c r="L227" s="226"/>
      <c r="M227" s="227"/>
      <c r="N227" s="228"/>
      <c r="O227" s="228"/>
      <c r="P227" s="229">
        <f>SUM(P228:P229)</f>
        <v>0</v>
      </c>
      <c r="Q227" s="228"/>
      <c r="R227" s="229">
        <f>SUM(R228:R229)</f>
        <v>0</v>
      </c>
      <c r="S227" s="228"/>
      <c r="T227" s="230">
        <f>SUM(T228:T229)</f>
        <v>0</v>
      </c>
      <c r="AR227" s="231" t="s">
        <v>79</v>
      </c>
      <c r="AT227" s="232" t="s">
        <v>71</v>
      </c>
      <c r="AU227" s="232" t="s">
        <v>79</v>
      </c>
      <c r="AY227" s="231" t="s">
        <v>210</v>
      </c>
      <c r="BK227" s="233">
        <f>SUM(BK228:BK229)</f>
        <v>0</v>
      </c>
    </row>
    <row r="228" s="1" customFormat="1" ht="14.4" customHeight="1">
      <c r="B228" s="47"/>
      <c r="C228" s="236" t="s">
        <v>375</v>
      </c>
      <c r="D228" s="236" t="s">
        <v>212</v>
      </c>
      <c r="E228" s="237" t="s">
        <v>389</v>
      </c>
      <c r="F228" s="238" t="s">
        <v>2440</v>
      </c>
      <c r="G228" s="239" t="s">
        <v>482</v>
      </c>
      <c r="H228" s="240">
        <v>1</v>
      </c>
      <c r="I228" s="241"/>
      <c r="J228" s="242">
        <f>ROUND(I228*H228,2)</f>
        <v>0</v>
      </c>
      <c r="K228" s="238" t="s">
        <v>21</v>
      </c>
      <c r="L228" s="73"/>
      <c r="M228" s="243" t="s">
        <v>21</v>
      </c>
      <c r="N228" s="244" t="s">
        <v>43</v>
      </c>
      <c r="O228" s="48"/>
      <c r="P228" s="245">
        <f>O228*H228</f>
        <v>0</v>
      </c>
      <c r="Q228" s="245">
        <v>0</v>
      </c>
      <c r="R228" s="245">
        <f>Q228*H228</f>
        <v>0</v>
      </c>
      <c r="S228" s="245">
        <v>0</v>
      </c>
      <c r="T228" s="246">
        <f>S228*H228</f>
        <v>0</v>
      </c>
      <c r="AR228" s="25" t="s">
        <v>217</v>
      </c>
      <c r="AT228" s="25" t="s">
        <v>212</v>
      </c>
      <c r="AU228" s="25" t="s">
        <v>81</v>
      </c>
      <c r="AY228" s="25" t="s">
        <v>210</v>
      </c>
      <c r="BE228" s="247">
        <f>IF(N228="základní",J228,0)</f>
        <v>0</v>
      </c>
      <c r="BF228" s="247">
        <f>IF(N228="snížená",J228,0)</f>
        <v>0</v>
      </c>
      <c r="BG228" s="247">
        <f>IF(N228="zákl. přenesená",J228,0)</f>
        <v>0</v>
      </c>
      <c r="BH228" s="247">
        <f>IF(N228="sníž. přenesená",J228,0)</f>
        <v>0</v>
      </c>
      <c r="BI228" s="247">
        <f>IF(N228="nulová",J228,0)</f>
        <v>0</v>
      </c>
      <c r="BJ228" s="25" t="s">
        <v>79</v>
      </c>
      <c r="BK228" s="247">
        <f>ROUND(I228*H228,2)</f>
        <v>0</v>
      </c>
      <c r="BL228" s="25" t="s">
        <v>217</v>
      </c>
      <c r="BM228" s="25" t="s">
        <v>2441</v>
      </c>
    </row>
    <row r="229" s="1" customFormat="1" ht="14.4" customHeight="1">
      <c r="B229" s="47"/>
      <c r="C229" s="236" t="s">
        <v>383</v>
      </c>
      <c r="D229" s="236" t="s">
        <v>212</v>
      </c>
      <c r="E229" s="237" t="s">
        <v>2442</v>
      </c>
      <c r="F229" s="238" t="s">
        <v>2443</v>
      </c>
      <c r="G229" s="239" t="s">
        <v>482</v>
      </c>
      <c r="H229" s="240">
        <v>1</v>
      </c>
      <c r="I229" s="241"/>
      <c r="J229" s="242">
        <f>ROUND(I229*H229,2)</f>
        <v>0</v>
      </c>
      <c r="K229" s="238" t="s">
        <v>21</v>
      </c>
      <c r="L229" s="73"/>
      <c r="M229" s="243" t="s">
        <v>21</v>
      </c>
      <c r="N229" s="244" t="s">
        <v>43</v>
      </c>
      <c r="O229" s="48"/>
      <c r="P229" s="245">
        <f>O229*H229</f>
        <v>0</v>
      </c>
      <c r="Q229" s="245">
        <v>0</v>
      </c>
      <c r="R229" s="245">
        <f>Q229*H229</f>
        <v>0</v>
      </c>
      <c r="S229" s="245">
        <v>0</v>
      </c>
      <c r="T229" s="246">
        <f>S229*H229</f>
        <v>0</v>
      </c>
      <c r="AR229" s="25" t="s">
        <v>217</v>
      </c>
      <c r="AT229" s="25" t="s">
        <v>212</v>
      </c>
      <c r="AU229" s="25" t="s">
        <v>81</v>
      </c>
      <c r="AY229" s="25" t="s">
        <v>210</v>
      </c>
      <c r="BE229" s="247">
        <f>IF(N229="základní",J229,0)</f>
        <v>0</v>
      </c>
      <c r="BF229" s="247">
        <f>IF(N229="snížená",J229,0)</f>
        <v>0</v>
      </c>
      <c r="BG229" s="247">
        <f>IF(N229="zákl. přenesená",J229,0)</f>
        <v>0</v>
      </c>
      <c r="BH229" s="247">
        <f>IF(N229="sníž. přenesená",J229,0)</f>
        <v>0</v>
      </c>
      <c r="BI229" s="247">
        <f>IF(N229="nulová",J229,0)</f>
        <v>0</v>
      </c>
      <c r="BJ229" s="25" t="s">
        <v>79</v>
      </c>
      <c r="BK229" s="247">
        <f>ROUND(I229*H229,2)</f>
        <v>0</v>
      </c>
      <c r="BL229" s="25" t="s">
        <v>217</v>
      </c>
      <c r="BM229" s="25" t="s">
        <v>2444</v>
      </c>
    </row>
    <row r="230" s="11" customFormat="1" ht="29.88" customHeight="1">
      <c r="B230" s="220"/>
      <c r="C230" s="221"/>
      <c r="D230" s="222" t="s">
        <v>71</v>
      </c>
      <c r="E230" s="234" t="s">
        <v>270</v>
      </c>
      <c r="F230" s="234" t="s">
        <v>393</v>
      </c>
      <c r="G230" s="221"/>
      <c r="H230" s="221"/>
      <c r="I230" s="224"/>
      <c r="J230" s="235">
        <f>BK230</f>
        <v>0</v>
      </c>
      <c r="K230" s="221"/>
      <c r="L230" s="226"/>
      <c r="M230" s="227"/>
      <c r="N230" s="228"/>
      <c r="O230" s="228"/>
      <c r="P230" s="229">
        <f>SUM(P231:P266)</f>
        <v>0</v>
      </c>
      <c r="Q230" s="228"/>
      <c r="R230" s="229">
        <f>SUM(R231:R266)</f>
        <v>2.163754848</v>
      </c>
      <c r="S230" s="228"/>
      <c r="T230" s="230">
        <f>SUM(T231:T266)</f>
        <v>0.84500000000000008</v>
      </c>
      <c r="AR230" s="231" t="s">
        <v>79</v>
      </c>
      <c r="AT230" s="232" t="s">
        <v>71</v>
      </c>
      <c r="AU230" s="232" t="s">
        <v>79</v>
      </c>
      <c r="AY230" s="231" t="s">
        <v>210</v>
      </c>
      <c r="BK230" s="233">
        <f>SUM(BK231:BK266)</f>
        <v>0</v>
      </c>
    </row>
    <row r="231" s="1" customFormat="1" ht="22.8" customHeight="1">
      <c r="B231" s="47"/>
      <c r="C231" s="236" t="s">
        <v>388</v>
      </c>
      <c r="D231" s="236" t="s">
        <v>212</v>
      </c>
      <c r="E231" s="237" t="s">
        <v>2445</v>
      </c>
      <c r="F231" s="238" t="s">
        <v>2446</v>
      </c>
      <c r="G231" s="239" t="s">
        <v>391</v>
      </c>
      <c r="H231" s="240">
        <v>1</v>
      </c>
      <c r="I231" s="241"/>
      <c r="J231" s="242">
        <f>ROUND(I231*H231,2)</f>
        <v>0</v>
      </c>
      <c r="K231" s="238" t="s">
        <v>21</v>
      </c>
      <c r="L231" s="73"/>
      <c r="M231" s="243" t="s">
        <v>21</v>
      </c>
      <c r="N231" s="244" t="s">
        <v>43</v>
      </c>
      <c r="O231" s="48"/>
      <c r="P231" s="245">
        <f>O231*H231</f>
        <v>0</v>
      </c>
      <c r="Q231" s="245">
        <v>0</v>
      </c>
      <c r="R231" s="245">
        <f>Q231*H231</f>
        <v>0</v>
      </c>
      <c r="S231" s="245">
        <v>0</v>
      </c>
      <c r="T231" s="246">
        <f>S231*H231</f>
        <v>0</v>
      </c>
      <c r="AR231" s="25" t="s">
        <v>217</v>
      </c>
      <c r="AT231" s="25" t="s">
        <v>212</v>
      </c>
      <c r="AU231" s="25" t="s">
        <v>81</v>
      </c>
      <c r="AY231" s="25" t="s">
        <v>210</v>
      </c>
      <c r="BE231" s="247">
        <f>IF(N231="základní",J231,0)</f>
        <v>0</v>
      </c>
      <c r="BF231" s="247">
        <f>IF(N231="snížená",J231,0)</f>
        <v>0</v>
      </c>
      <c r="BG231" s="247">
        <f>IF(N231="zákl. přenesená",J231,0)</f>
        <v>0</v>
      </c>
      <c r="BH231" s="247">
        <f>IF(N231="sníž. přenesená",J231,0)</f>
        <v>0</v>
      </c>
      <c r="BI231" s="247">
        <f>IF(N231="nulová",J231,0)</f>
        <v>0</v>
      </c>
      <c r="BJ231" s="25" t="s">
        <v>79</v>
      </c>
      <c r="BK231" s="247">
        <f>ROUND(I231*H231,2)</f>
        <v>0</v>
      </c>
      <c r="BL231" s="25" t="s">
        <v>217</v>
      </c>
      <c r="BM231" s="25" t="s">
        <v>2447</v>
      </c>
    </row>
    <row r="232" s="1" customFormat="1" ht="22.8" customHeight="1">
      <c r="B232" s="47"/>
      <c r="C232" s="236" t="s">
        <v>394</v>
      </c>
      <c r="D232" s="236" t="s">
        <v>212</v>
      </c>
      <c r="E232" s="237" t="s">
        <v>2448</v>
      </c>
      <c r="F232" s="238" t="s">
        <v>2449</v>
      </c>
      <c r="G232" s="239" t="s">
        <v>391</v>
      </c>
      <c r="H232" s="240">
        <v>15</v>
      </c>
      <c r="I232" s="241"/>
      <c r="J232" s="242">
        <f>ROUND(I232*H232,2)</f>
        <v>0</v>
      </c>
      <c r="K232" s="238" t="s">
        <v>21</v>
      </c>
      <c r="L232" s="73"/>
      <c r="M232" s="243" t="s">
        <v>21</v>
      </c>
      <c r="N232" s="244" t="s">
        <v>43</v>
      </c>
      <c r="O232" s="48"/>
      <c r="P232" s="245">
        <f>O232*H232</f>
        <v>0</v>
      </c>
      <c r="Q232" s="245">
        <v>0</v>
      </c>
      <c r="R232" s="245">
        <f>Q232*H232</f>
        <v>0</v>
      </c>
      <c r="S232" s="245">
        <v>0</v>
      </c>
      <c r="T232" s="246">
        <f>S232*H232</f>
        <v>0</v>
      </c>
      <c r="AR232" s="25" t="s">
        <v>217</v>
      </c>
      <c r="AT232" s="25" t="s">
        <v>212</v>
      </c>
      <c r="AU232" s="25" t="s">
        <v>81</v>
      </c>
      <c r="AY232" s="25" t="s">
        <v>210</v>
      </c>
      <c r="BE232" s="247">
        <f>IF(N232="základní",J232,0)</f>
        <v>0</v>
      </c>
      <c r="BF232" s="247">
        <f>IF(N232="snížená",J232,0)</f>
        <v>0</v>
      </c>
      <c r="BG232" s="247">
        <f>IF(N232="zákl. přenesená",J232,0)</f>
        <v>0</v>
      </c>
      <c r="BH232" s="247">
        <f>IF(N232="sníž. přenesená",J232,0)</f>
        <v>0</v>
      </c>
      <c r="BI232" s="247">
        <f>IF(N232="nulová",J232,0)</f>
        <v>0</v>
      </c>
      <c r="BJ232" s="25" t="s">
        <v>79</v>
      </c>
      <c r="BK232" s="247">
        <f>ROUND(I232*H232,2)</f>
        <v>0</v>
      </c>
      <c r="BL232" s="25" t="s">
        <v>217</v>
      </c>
      <c r="BM232" s="25" t="s">
        <v>2450</v>
      </c>
    </row>
    <row r="233" s="12" customFormat="1">
      <c r="B233" s="251"/>
      <c r="C233" s="252"/>
      <c r="D233" s="248" t="s">
        <v>221</v>
      </c>
      <c r="E233" s="253" t="s">
        <v>21</v>
      </c>
      <c r="F233" s="254" t="s">
        <v>2451</v>
      </c>
      <c r="G233" s="252"/>
      <c r="H233" s="253" t="s">
        <v>21</v>
      </c>
      <c r="I233" s="255"/>
      <c r="J233" s="252"/>
      <c r="K233" s="252"/>
      <c r="L233" s="256"/>
      <c r="M233" s="257"/>
      <c r="N233" s="258"/>
      <c r="O233" s="258"/>
      <c r="P233" s="258"/>
      <c r="Q233" s="258"/>
      <c r="R233" s="258"/>
      <c r="S233" s="258"/>
      <c r="T233" s="259"/>
      <c r="AT233" s="260" t="s">
        <v>221</v>
      </c>
      <c r="AU233" s="260" t="s">
        <v>81</v>
      </c>
      <c r="AV233" s="12" t="s">
        <v>79</v>
      </c>
      <c r="AW233" s="12" t="s">
        <v>35</v>
      </c>
      <c r="AX233" s="12" t="s">
        <v>72</v>
      </c>
      <c r="AY233" s="260" t="s">
        <v>210</v>
      </c>
    </row>
    <row r="234" s="13" customFormat="1">
      <c r="B234" s="261"/>
      <c r="C234" s="262"/>
      <c r="D234" s="248" t="s">
        <v>221</v>
      </c>
      <c r="E234" s="263" t="s">
        <v>21</v>
      </c>
      <c r="F234" s="264" t="s">
        <v>123</v>
      </c>
      <c r="G234" s="262"/>
      <c r="H234" s="265">
        <v>11</v>
      </c>
      <c r="I234" s="266"/>
      <c r="J234" s="262"/>
      <c r="K234" s="262"/>
      <c r="L234" s="267"/>
      <c r="M234" s="268"/>
      <c r="N234" s="269"/>
      <c r="O234" s="269"/>
      <c r="P234" s="269"/>
      <c r="Q234" s="269"/>
      <c r="R234" s="269"/>
      <c r="S234" s="269"/>
      <c r="T234" s="270"/>
      <c r="AT234" s="271" t="s">
        <v>221</v>
      </c>
      <c r="AU234" s="271" t="s">
        <v>81</v>
      </c>
      <c r="AV234" s="13" t="s">
        <v>81</v>
      </c>
      <c r="AW234" s="13" t="s">
        <v>35</v>
      </c>
      <c r="AX234" s="13" t="s">
        <v>72</v>
      </c>
      <c r="AY234" s="271" t="s">
        <v>210</v>
      </c>
    </row>
    <row r="235" s="12" customFormat="1">
      <c r="B235" s="251"/>
      <c r="C235" s="252"/>
      <c r="D235" s="248" t="s">
        <v>221</v>
      </c>
      <c r="E235" s="253" t="s">
        <v>21</v>
      </c>
      <c r="F235" s="254" t="s">
        <v>2452</v>
      </c>
      <c r="G235" s="252"/>
      <c r="H235" s="253" t="s">
        <v>21</v>
      </c>
      <c r="I235" s="255"/>
      <c r="J235" s="252"/>
      <c r="K235" s="252"/>
      <c r="L235" s="256"/>
      <c r="M235" s="257"/>
      <c r="N235" s="258"/>
      <c r="O235" s="258"/>
      <c r="P235" s="258"/>
      <c r="Q235" s="258"/>
      <c r="R235" s="258"/>
      <c r="S235" s="258"/>
      <c r="T235" s="259"/>
      <c r="AT235" s="260" t="s">
        <v>221</v>
      </c>
      <c r="AU235" s="260" t="s">
        <v>81</v>
      </c>
      <c r="AV235" s="12" t="s">
        <v>79</v>
      </c>
      <c r="AW235" s="12" t="s">
        <v>35</v>
      </c>
      <c r="AX235" s="12" t="s">
        <v>72</v>
      </c>
      <c r="AY235" s="260" t="s">
        <v>210</v>
      </c>
    </row>
    <row r="236" s="13" customFormat="1">
      <c r="B236" s="261"/>
      <c r="C236" s="262"/>
      <c r="D236" s="248" t="s">
        <v>221</v>
      </c>
      <c r="E236" s="263" t="s">
        <v>21</v>
      </c>
      <c r="F236" s="264" t="s">
        <v>217</v>
      </c>
      <c r="G236" s="262"/>
      <c r="H236" s="265">
        <v>4</v>
      </c>
      <c r="I236" s="266"/>
      <c r="J236" s="262"/>
      <c r="K236" s="262"/>
      <c r="L236" s="267"/>
      <c r="M236" s="268"/>
      <c r="N236" s="269"/>
      <c r="O236" s="269"/>
      <c r="P236" s="269"/>
      <c r="Q236" s="269"/>
      <c r="R236" s="269"/>
      <c r="S236" s="269"/>
      <c r="T236" s="270"/>
      <c r="AT236" s="271" t="s">
        <v>221</v>
      </c>
      <c r="AU236" s="271" t="s">
        <v>81</v>
      </c>
      <c r="AV236" s="13" t="s">
        <v>81</v>
      </c>
      <c r="AW236" s="13" t="s">
        <v>35</v>
      </c>
      <c r="AX236" s="13" t="s">
        <v>72</v>
      </c>
      <c r="AY236" s="271" t="s">
        <v>210</v>
      </c>
    </row>
    <row r="237" s="14" customFormat="1">
      <c r="B237" s="272"/>
      <c r="C237" s="273"/>
      <c r="D237" s="248" t="s">
        <v>221</v>
      </c>
      <c r="E237" s="274" t="s">
        <v>21</v>
      </c>
      <c r="F237" s="275" t="s">
        <v>227</v>
      </c>
      <c r="G237" s="273"/>
      <c r="H237" s="276">
        <v>15</v>
      </c>
      <c r="I237" s="277"/>
      <c r="J237" s="273"/>
      <c r="K237" s="273"/>
      <c r="L237" s="278"/>
      <c r="M237" s="279"/>
      <c r="N237" s="280"/>
      <c r="O237" s="280"/>
      <c r="P237" s="280"/>
      <c r="Q237" s="280"/>
      <c r="R237" s="280"/>
      <c r="S237" s="280"/>
      <c r="T237" s="281"/>
      <c r="AT237" s="282" t="s">
        <v>221</v>
      </c>
      <c r="AU237" s="282" t="s">
        <v>81</v>
      </c>
      <c r="AV237" s="14" t="s">
        <v>217</v>
      </c>
      <c r="AW237" s="14" t="s">
        <v>35</v>
      </c>
      <c r="AX237" s="14" t="s">
        <v>79</v>
      </c>
      <c r="AY237" s="282" t="s">
        <v>210</v>
      </c>
    </row>
    <row r="238" s="1" customFormat="1" ht="22.8" customHeight="1">
      <c r="B238" s="47"/>
      <c r="C238" s="284" t="s">
        <v>400</v>
      </c>
      <c r="D238" s="284" t="s">
        <v>328</v>
      </c>
      <c r="E238" s="285" t="s">
        <v>2453</v>
      </c>
      <c r="F238" s="286" t="s">
        <v>2454</v>
      </c>
      <c r="G238" s="287" t="s">
        <v>391</v>
      </c>
      <c r="H238" s="288">
        <v>11</v>
      </c>
      <c r="I238" s="289"/>
      <c r="J238" s="290">
        <f>ROUND(I238*H238,2)</f>
        <v>0</v>
      </c>
      <c r="K238" s="286" t="s">
        <v>21</v>
      </c>
      <c r="L238" s="291"/>
      <c r="M238" s="292" t="s">
        <v>21</v>
      </c>
      <c r="N238" s="293" t="s">
        <v>43</v>
      </c>
      <c r="O238" s="48"/>
      <c r="P238" s="245">
        <f>O238*H238</f>
        <v>0</v>
      </c>
      <c r="Q238" s="245">
        <v>0</v>
      </c>
      <c r="R238" s="245">
        <f>Q238*H238</f>
        <v>0</v>
      </c>
      <c r="S238" s="245">
        <v>0</v>
      </c>
      <c r="T238" s="246">
        <f>S238*H238</f>
        <v>0</v>
      </c>
      <c r="AR238" s="25" t="s">
        <v>262</v>
      </c>
      <c r="AT238" s="25" t="s">
        <v>328</v>
      </c>
      <c r="AU238" s="25" t="s">
        <v>81</v>
      </c>
      <c r="AY238" s="25" t="s">
        <v>210</v>
      </c>
      <c r="BE238" s="247">
        <f>IF(N238="základní",J238,0)</f>
        <v>0</v>
      </c>
      <c r="BF238" s="247">
        <f>IF(N238="snížená",J238,0)</f>
        <v>0</v>
      </c>
      <c r="BG238" s="247">
        <f>IF(N238="zákl. přenesená",J238,0)</f>
        <v>0</v>
      </c>
      <c r="BH238" s="247">
        <f>IF(N238="sníž. přenesená",J238,0)</f>
        <v>0</v>
      </c>
      <c r="BI238" s="247">
        <f>IF(N238="nulová",J238,0)</f>
        <v>0</v>
      </c>
      <c r="BJ238" s="25" t="s">
        <v>79</v>
      </c>
      <c r="BK238" s="247">
        <f>ROUND(I238*H238,2)</f>
        <v>0</v>
      </c>
      <c r="BL238" s="25" t="s">
        <v>217</v>
      </c>
      <c r="BM238" s="25" t="s">
        <v>2455</v>
      </c>
    </row>
    <row r="239" s="1" customFormat="1" ht="22.8" customHeight="1">
      <c r="B239" s="47"/>
      <c r="C239" s="284" t="s">
        <v>406</v>
      </c>
      <c r="D239" s="284" t="s">
        <v>328</v>
      </c>
      <c r="E239" s="285" t="s">
        <v>2456</v>
      </c>
      <c r="F239" s="286" t="s">
        <v>2457</v>
      </c>
      <c r="G239" s="287" t="s">
        <v>391</v>
      </c>
      <c r="H239" s="288">
        <v>4</v>
      </c>
      <c r="I239" s="289"/>
      <c r="J239" s="290">
        <f>ROUND(I239*H239,2)</f>
        <v>0</v>
      </c>
      <c r="K239" s="286" t="s">
        <v>21</v>
      </c>
      <c r="L239" s="291"/>
      <c r="M239" s="292" t="s">
        <v>21</v>
      </c>
      <c r="N239" s="293" t="s">
        <v>43</v>
      </c>
      <c r="O239" s="48"/>
      <c r="P239" s="245">
        <f>O239*H239</f>
        <v>0</v>
      </c>
      <c r="Q239" s="245">
        <v>0</v>
      </c>
      <c r="R239" s="245">
        <f>Q239*H239</f>
        <v>0</v>
      </c>
      <c r="S239" s="245">
        <v>0</v>
      </c>
      <c r="T239" s="246">
        <f>S239*H239</f>
        <v>0</v>
      </c>
      <c r="AR239" s="25" t="s">
        <v>262</v>
      </c>
      <c r="AT239" s="25" t="s">
        <v>328</v>
      </c>
      <c r="AU239" s="25" t="s">
        <v>81</v>
      </c>
      <c r="AY239" s="25" t="s">
        <v>210</v>
      </c>
      <c r="BE239" s="247">
        <f>IF(N239="základní",J239,0)</f>
        <v>0</v>
      </c>
      <c r="BF239" s="247">
        <f>IF(N239="snížená",J239,0)</f>
        <v>0</v>
      </c>
      <c r="BG239" s="247">
        <f>IF(N239="zákl. přenesená",J239,0)</f>
        <v>0</v>
      </c>
      <c r="BH239" s="247">
        <f>IF(N239="sníž. přenesená",J239,0)</f>
        <v>0</v>
      </c>
      <c r="BI239" s="247">
        <f>IF(N239="nulová",J239,0)</f>
        <v>0</v>
      </c>
      <c r="BJ239" s="25" t="s">
        <v>79</v>
      </c>
      <c r="BK239" s="247">
        <f>ROUND(I239*H239,2)</f>
        <v>0</v>
      </c>
      <c r="BL239" s="25" t="s">
        <v>217</v>
      </c>
      <c r="BM239" s="25" t="s">
        <v>2458</v>
      </c>
    </row>
    <row r="240" s="1" customFormat="1" ht="14.4" customHeight="1">
      <c r="B240" s="47"/>
      <c r="C240" s="236" t="s">
        <v>427</v>
      </c>
      <c r="D240" s="236" t="s">
        <v>212</v>
      </c>
      <c r="E240" s="237" t="s">
        <v>2459</v>
      </c>
      <c r="F240" s="238" t="s">
        <v>2460</v>
      </c>
      <c r="G240" s="239" t="s">
        <v>391</v>
      </c>
      <c r="H240" s="240">
        <v>4</v>
      </c>
      <c r="I240" s="241"/>
      <c r="J240" s="242">
        <f>ROUND(I240*H240,2)</f>
        <v>0</v>
      </c>
      <c r="K240" s="238" t="s">
        <v>21</v>
      </c>
      <c r="L240" s="73"/>
      <c r="M240" s="243" t="s">
        <v>21</v>
      </c>
      <c r="N240" s="244" t="s">
        <v>43</v>
      </c>
      <c r="O240" s="48"/>
      <c r="P240" s="245">
        <f>O240*H240</f>
        <v>0</v>
      </c>
      <c r="Q240" s="245">
        <v>0</v>
      </c>
      <c r="R240" s="245">
        <f>Q240*H240</f>
        <v>0</v>
      </c>
      <c r="S240" s="245">
        <v>0</v>
      </c>
      <c r="T240" s="246">
        <f>S240*H240</f>
        <v>0</v>
      </c>
      <c r="AR240" s="25" t="s">
        <v>217</v>
      </c>
      <c r="AT240" s="25" t="s">
        <v>212</v>
      </c>
      <c r="AU240" s="25" t="s">
        <v>81</v>
      </c>
      <c r="AY240" s="25" t="s">
        <v>210</v>
      </c>
      <c r="BE240" s="247">
        <f>IF(N240="základní",J240,0)</f>
        <v>0</v>
      </c>
      <c r="BF240" s="247">
        <f>IF(N240="snížená",J240,0)</f>
        <v>0</v>
      </c>
      <c r="BG240" s="247">
        <f>IF(N240="zákl. přenesená",J240,0)</f>
        <v>0</v>
      </c>
      <c r="BH240" s="247">
        <f>IF(N240="sníž. přenesená",J240,0)</f>
        <v>0</v>
      </c>
      <c r="BI240" s="247">
        <f>IF(N240="nulová",J240,0)</f>
        <v>0</v>
      </c>
      <c r="BJ240" s="25" t="s">
        <v>79</v>
      </c>
      <c r="BK240" s="247">
        <f>ROUND(I240*H240,2)</f>
        <v>0</v>
      </c>
      <c r="BL240" s="25" t="s">
        <v>217</v>
      </c>
      <c r="BM240" s="25" t="s">
        <v>2461</v>
      </c>
    </row>
    <row r="241" s="1" customFormat="1" ht="22.8" customHeight="1">
      <c r="B241" s="47"/>
      <c r="C241" s="284" t="s">
        <v>433</v>
      </c>
      <c r="D241" s="284" t="s">
        <v>328</v>
      </c>
      <c r="E241" s="285" t="s">
        <v>2462</v>
      </c>
      <c r="F241" s="286" t="s">
        <v>2463</v>
      </c>
      <c r="G241" s="287" t="s">
        <v>391</v>
      </c>
      <c r="H241" s="288">
        <v>4</v>
      </c>
      <c r="I241" s="289"/>
      <c r="J241" s="290">
        <f>ROUND(I241*H241,2)</f>
        <v>0</v>
      </c>
      <c r="K241" s="286" t="s">
        <v>21</v>
      </c>
      <c r="L241" s="291"/>
      <c r="M241" s="292" t="s">
        <v>21</v>
      </c>
      <c r="N241" s="293" t="s">
        <v>43</v>
      </c>
      <c r="O241" s="48"/>
      <c r="P241" s="245">
        <f>O241*H241</f>
        <v>0</v>
      </c>
      <c r="Q241" s="245">
        <v>0</v>
      </c>
      <c r="R241" s="245">
        <f>Q241*H241</f>
        <v>0</v>
      </c>
      <c r="S241" s="245">
        <v>0</v>
      </c>
      <c r="T241" s="246">
        <f>S241*H241</f>
        <v>0</v>
      </c>
      <c r="AR241" s="25" t="s">
        <v>262</v>
      </c>
      <c r="AT241" s="25" t="s">
        <v>328</v>
      </c>
      <c r="AU241" s="25" t="s">
        <v>81</v>
      </c>
      <c r="AY241" s="25" t="s">
        <v>210</v>
      </c>
      <c r="BE241" s="247">
        <f>IF(N241="základní",J241,0)</f>
        <v>0</v>
      </c>
      <c r="BF241" s="247">
        <f>IF(N241="snížená",J241,0)</f>
        <v>0</v>
      </c>
      <c r="BG241" s="247">
        <f>IF(N241="zákl. přenesená",J241,0)</f>
        <v>0</v>
      </c>
      <c r="BH241" s="247">
        <f>IF(N241="sníž. přenesená",J241,0)</f>
        <v>0</v>
      </c>
      <c r="BI241" s="247">
        <f>IF(N241="nulová",J241,0)</f>
        <v>0</v>
      </c>
      <c r="BJ241" s="25" t="s">
        <v>79</v>
      </c>
      <c r="BK241" s="247">
        <f>ROUND(I241*H241,2)</f>
        <v>0</v>
      </c>
      <c r="BL241" s="25" t="s">
        <v>217</v>
      </c>
      <c r="BM241" s="25" t="s">
        <v>2464</v>
      </c>
    </row>
    <row r="242" s="12" customFormat="1">
      <c r="B242" s="251"/>
      <c r="C242" s="252"/>
      <c r="D242" s="248" t="s">
        <v>221</v>
      </c>
      <c r="E242" s="253" t="s">
        <v>21</v>
      </c>
      <c r="F242" s="254" t="s">
        <v>2375</v>
      </c>
      <c r="G242" s="252"/>
      <c r="H242" s="253" t="s">
        <v>21</v>
      </c>
      <c r="I242" s="255"/>
      <c r="J242" s="252"/>
      <c r="K242" s="252"/>
      <c r="L242" s="256"/>
      <c r="M242" s="257"/>
      <c r="N242" s="258"/>
      <c r="O242" s="258"/>
      <c r="P242" s="258"/>
      <c r="Q242" s="258"/>
      <c r="R242" s="258"/>
      <c r="S242" s="258"/>
      <c r="T242" s="259"/>
      <c r="AT242" s="260" t="s">
        <v>221</v>
      </c>
      <c r="AU242" s="260" t="s">
        <v>81</v>
      </c>
      <c r="AV242" s="12" t="s">
        <v>79</v>
      </c>
      <c r="AW242" s="12" t="s">
        <v>35</v>
      </c>
      <c r="AX242" s="12" t="s">
        <v>72</v>
      </c>
      <c r="AY242" s="260" t="s">
        <v>210</v>
      </c>
    </row>
    <row r="243" s="13" customFormat="1">
      <c r="B243" s="261"/>
      <c r="C243" s="262"/>
      <c r="D243" s="248" t="s">
        <v>221</v>
      </c>
      <c r="E243" s="263" t="s">
        <v>21</v>
      </c>
      <c r="F243" s="264" t="s">
        <v>217</v>
      </c>
      <c r="G243" s="262"/>
      <c r="H243" s="265">
        <v>4</v>
      </c>
      <c r="I243" s="266"/>
      <c r="J243" s="262"/>
      <c r="K243" s="262"/>
      <c r="L243" s="267"/>
      <c r="M243" s="268"/>
      <c r="N243" s="269"/>
      <c r="O243" s="269"/>
      <c r="P243" s="269"/>
      <c r="Q243" s="269"/>
      <c r="R243" s="269"/>
      <c r="S243" s="269"/>
      <c r="T243" s="270"/>
      <c r="AT243" s="271" t="s">
        <v>221</v>
      </c>
      <c r="AU243" s="271" t="s">
        <v>81</v>
      </c>
      <c r="AV243" s="13" t="s">
        <v>81</v>
      </c>
      <c r="AW243" s="13" t="s">
        <v>35</v>
      </c>
      <c r="AX243" s="13" t="s">
        <v>79</v>
      </c>
      <c r="AY243" s="271" t="s">
        <v>210</v>
      </c>
    </row>
    <row r="244" s="1" customFormat="1" ht="14.4" customHeight="1">
      <c r="B244" s="47"/>
      <c r="C244" s="236" t="s">
        <v>439</v>
      </c>
      <c r="D244" s="236" t="s">
        <v>212</v>
      </c>
      <c r="E244" s="237" t="s">
        <v>2465</v>
      </c>
      <c r="F244" s="238" t="s">
        <v>2466</v>
      </c>
      <c r="G244" s="239" t="s">
        <v>482</v>
      </c>
      <c r="H244" s="240">
        <v>9</v>
      </c>
      <c r="I244" s="241"/>
      <c r="J244" s="242">
        <f>ROUND(I244*H244,2)</f>
        <v>0</v>
      </c>
      <c r="K244" s="238" t="s">
        <v>21</v>
      </c>
      <c r="L244" s="73"/>
      <c r="M244" s="243" t="s">
        <v>21</v>
      </c>
      <c r="N244" s="244" t="s">
        <v>43</v>
      </c>
      <c r="O244" s="48"/>
      <c r="P244" s="245">
        <f>O244*H244</f>
        <v>0</v>
      </c>
      <c r="Q244" s="245">
        <v>0</v>
      </c>
      <c r="R244" s="245">
        <f>Q244*H244</f>
        <v>0</v>
      </c>
      <c r="S244" s="245">
        <v>0</v>
      </c>
      <c r="T244" s="246">
        <f>S244*H244</f>
        <v>0</v>
      </c>
      <c r="AR244" s="25" t="s">
        <v>217</v>
      </c>
      <c r="AT244" s="25" t="s">
        <v>212</v>
      </c>
      <c r="AU244" s="25" t="s">
        <v>81</v>
      </c>
      <c r="AY244" s="25" t="s">
        <v>210</v>
      </c>
      <c r="BE244" s="247">
        <f>IF(N244="základní",J244,0)</f>
        <v>0</v>
      </c>
      <c r="BF244" s="247">
        <f>IF(N244="snížená",J244,0)</f>
        <v>0</v>
      </c>
      <c r="BG244" s="247">
        <f>IF(N244="zákl. přenesená",J244,0)</f>
        <v>0</v>
      </c>
      <c r="BH244" s="247">
        <f>IF(N244="sníž. přenesená",J244,0)</f>
        <v>0</v>
      </c>
      <c r="BI244" s="247">
        <f>IF(N244="nulová",J244,0)</f>
        <v>0</v>
      </c>
      <c r="BJ244" s="25" t="s">
        <v>79</v>
      </c>
      <c r="BK244" s="247">
        <f>ROUND(I244*H244,2)</f>
        <v>0</v>
      </c>
      <c r="BL244" s="25" t="s">
        <v>217</v>
      </c>
      <c r="BM244" s="25" t="s">
        <v>2467</v>
      </c>
    </row>
    <row r="245" s="1" customFormat="1" ht="34.2" customHeight="1">
      <c r="B245" s="47"/>
      <c r="C245" s="284" t="s">
        <v>457</v>
      </c>
      <c r="D245" s="284" t="s">
        <v>328</v>
      </c>
      <c r="E245" s="285" t="s">
        <v>2468</v>
      </c>
      <c r="F245" s="286" t="s">
        <v>2469</v>
      </c>
      <c r="G245" s="287" t="s">
        <v>391</v>
      </c>
      <c r="H245" s="288">
        <v>9</v>
      </c>
      <c r="I245" s="289"/>
      <c r="J245" s="290">
        <f>ROUND(I245*H245,2)</f>
        <v>0</v>
      </c>
      <c r="K245" s="286" t="s">
        <v>21</v>
      </c>
      <c r="L245" s="291"/>
      <c r="M245" s="292" t="s">
        <v>21</v>
      </c>
      <c r="N245" s="293" t="s">
        <v>43</v>
      </c>
      <c r="O245" s="48"/>
      <c r="P245" s="245">
        <f>O245*H245</f>
        <v>0</v>
      </c>
      <c r="Q245" s="245">
        <v>0</v>
      </c>
      <c r="R245" s="245">
        <f>Q245*H245</f>
        <v>0</v>
      </c>
      <c r="S245" s="245">
        <v>0</v>
      </c>
      <c r="T245" s="246">
        <f>S245*H245</f>
        <v>0</v>
      </c>
      <c r="AR245" s="25" t="s">
        <v>262</v>
      </c>
      <c r="AT245" s="25" t="s">
        <v>328</v>
      </c>
      <c r="AU245" s="25" t="s">
        <v>81</v>
      </c>
      <c r="AY245" s="25" t="s">
        <v>210</v>
      </c>
      <c r="BE245" s="247">
        <f>IF(N245="základní",J245,0)</f>
        <v>0</v>
      </c>
      <c r="BF245" s="247">
        <f>IF(N245="snížená",J245,0)</f>
        <v>0</v>
      </c>
      <c r="BG245" s="247">
        <f>IF(N245="zákl. přenesená",J245,0)</f>
        <v>0</v>
      </c>
      <c r="BH245" s="247">
        <f>IF(N245="sníž. přenesená",J245,0)</f>
        <v>0</v>
      </c>
      <c r="BI245" s="247">
        <f>IF(N245="nulová",J245,0)</f>
        <v>0</v>
      </c>
      <c r="BJ245" s="25" t="s">
        <v>79</v>
      </c>
      <c r="BK245" s="247">
        <f>ROUND(I245*H245,2)</f>
        <v>0</v>
      </c>
      <c r="BL245" s="25" t="s">
        <v>217</v>
      </c>
      <c r="BM245" s="25" t="s">
        <v>2470</v>
      </c>
    </row>
    <row r="246" s="1" customFormat="1" ht="14.4" customHeight="1">
      <c r="B246" s="47"/>
      <c r="C246" s="236" t="s">
        <v>472</v>
      </c>
      <c r="D246" s="236" t="s">
        <v>212</v>
      </c>
      <c r="E246" s="237" t="s">
        <v>2471</v>
      </c>
      <c r="F246" s="238" t="s">
        <v>2472</v>
      </c>
      <c r="G246" s="239" t="s">
        <v>391</v>
      </c>
      <c r="H246" s="240">
        <v>9</v>
      </c>
      <c r="I246" s="241"/>
      <c r="J246" s="242">
        <f>ROUND(I246*H246,2)</f>
        <v>0</v>
      </c>
      <c r="K246" s="238" t="s">
        <v>216</v>
      </c>
      <c r="L246" s="73"/>
      <c r="M246" s="243" t="s">
        <v>21</v>
      </c>
      <c r="N246" s="244" t="s">
        <v>43</v>
      </c>
      <c r="O246" s="48"/>
      <c r="P246" s="245">
        <f>O246*H246</f>
        <v>0</v>
      </c>
      <c r="Q246" s="245">
        <v>0.001122112</v>
      </c>
      <c r="R246" s="245">
        <f>Q246*H246</f>
        <v>0.010099008</v>
      </c>
      <c r="S246" s="245">
        <v>0</v>
      </c>
      <c r="T246" s="246">
        <f>S246*H246</f>
        <v>0</v>
      </c>
      <c r="AR246" s="25" t="s">
        <v>217</v>
      </c>
      <c r="AT246" s="25" t="s">
        <v>212</v>
      </c>
      <c r="AU246" s="25" t="s">
        <v>81</v>
      </c>
      <c r="AY246" s="25" t="s">
        <v>210</v>
      </c>
      <c r="BE246" s="247">
        <f>IF(N246="základní",J246,0)</f>
        <v>0</v>
      </c>
      <c r="BF246" s="247">
        <f>IF(N246="snížená",J246,0)</f>
        <v>0</v>
      </c>
      <c r="BG246" s="247">
        <f>IF(N246="zákl. přenesená",J246,0)</f>
        <v>0</v>
      </c>
      <c r="BH246" s="247">
        <f>IF(N246="sníž. přenesená",J246,0)</f>
        <v>0</v>
      </c>
      <c r="BI246" s="247">
        <f>IF(N246="nulová",J246,0)</f>
        <v>0</v>
      </c>
      <c r="BJ246" s="25" t="s">
        <v>79</v>
      </c>
      <c r="BK246" s="247">
        <f>ROUND(I246*H246,2)</f>
        <v>0</v>
      </c>
      <c r="BL246" s="25" t="s">
        <v>217</v>
      </c>
      <c r="BM246" s="25" t="s">
        <v>2473</v>
      </c>
    </row>
    <row r="247" s="1" customFormat="1">
      <c r="B247" s="47"/>
      <c r="C247" s="75"/>
      <c r="D247" s="248" t="s">
        <v>219</v>
      </c>
      <c r="E247" s="75"/>
      <c r="F247" s="249" t="s">
        <v>2474</v>
      </c>
      <c r="G247" s="75"/>
      <c r="H247" s="75"/>
      <c r="I247" s="204"/>
      <c r="J247" s="75"/>
      <c r="K247" s="75"/>
      <c r="L247" s="73"/>
      <c r="M247" s="250"/>
      <c r="N247" s="48"/>
      <c r="O247" s="48"/>
      <c r="P247" s="48"/>
      <c r="Q247" s="48"/>
      <c r="R247" s="48"/>
      <c r="S247" s="48"/>
      <c r="T247" s="96"/>
      <c r="AT247" s="25" t="s">
        <v>219</v>
      </c>
      <c r="AU247" s="25" t="s">
        <v>81</v>
      </c>
    </row>
    <row r="248" s="1" customFormat="1" ht="14.4" customHeight="1">
      <c r="B248" s="47"/>
      <c r="C248" s="284" t="s">
        <v>479</v>
      </c>
      <c r="D248" s="284" t="s">
        <v>328</v>
      </c>
      <c r="E248" s="285" t="s">
        <v>2475</v>
      </c>
      <c r="F248" s="286" t="s">
        <v>2476</v>
      </c>
      <c r="G248" s="287" t="s">
        <v>391</v>
      </c>
      <c r="H248" s="288">
        <v>9</v>
      </c>
      <c r="I248" s="289"/>
      <c r="J248" s="290">
        <f>ROUND(I248*H248,2)</f>
        <v>0</v>
      </c>
      <c r="K248" s="286" t="s">
        <v>21</v>
      </c>
      <c r="L248" s="291"/>
      <c r="M248" s="292" t="s">
        <v>21</v>
      </c>
      <c r="N248" s="293" t="s">
        <v>43</v>
      </c>
      <c r="O248" s="48"/>
      <c r="P248" s="245">
        <f>O248*H248</f>
        <v>0</v>
      </c>
      <c r="Q248" s="245">
        <v>0</v>
      </c>
      <c r="R248" s="245">
        <f>Q248*H248</f>
        <v>0</v>
      </c>
      <c r="S248" s="245">
        <v>0</v>
      </c>
      <c r="T248" s="246">
        <f>S248*H248</f>
        <v>0</v>
      </c>
      <c r="AR248" s="25" t="s">
        <v>262</v>
      </c>
      <c r="AT248" s="25" t="s">
        <v>328</v>
      </c>
      <c r="AU248" s="25" t="s">
        <v>81</v>
      </c>
      <c r="AY248" s="25" t="s">
        <v>210</v>
      </c>
      <c r="BE248" s="247">
        <f>IF(N248="základní",J248,0)</f>
        <v>0</v>
      </c>
      <c r="BF248" s="247">
        <f>IF(N248="snížená",J248,0)</f>
        <v>0</v>
      </c>
      <c r="BG248" s="247">
        <f>IF(N248="zákl. přenesená",J248,0)</f>
        <v>0</v>
      </c>
      <c r="BH248" s="247">
        <f>IF(N248="sníž. přenesená",J248,0)</f>
        <v>0</v>
      </c>
      <c r="BI248" s="247">
        <f>IF(N248="nulová",J248,0)</f>
        <v>0</v>
      </c>
      <c r="BJ248" s="25" t="s">
        <v>79</v>
      </c>
      <c r="BK248" s="247">
        <f>ROUND(I248*H248,2)</f>
        <v>0</v>
      </c>
      <c r="BL248" s="25" t="s">
        <v>217</v>
      </c>
      <c r="BM248" s="25" t="s">
        <v>2477</v>
      </c>
    </row>
    <row r="249" s="1" customFormat="1" ht="14.4" customHeight="1">
      <c r="B249" s="47"/>
      <c r="C249" s="236" t="s">
        <v>484</v>
      </c>
      <c r="D249" s="236" t="s">
        <v>212</v>
      </c>
      <c r="E249" s="237" t="s">
        <v>2478</v>
      </c>
      <c r="F249" s="238" t="s">
        <v>2479</v>
      </c>
      <c r="G249" s="239" t="s">
        <v>391</v>
      </c>
      <c r="H249" s="240">
        <v>6</v>
      </c>
      <c r="I249" s="241"/>
      <c r="J249" s="242">
        <f>ROUND(I249*H249,2)</f>
        <v>0</v>
      </c>
      <c r="K249" s="238" t="s">
        <v>21</v>
      </c>
      <c r="L249" s="73"/>
      <c r="M249" s="243" t="s">
        <v>21</v>
      </c>
      <c r="N249" s="244" t="s">
        <v>43</v>
      </c>
      <c r="O249" s="48"/>
      <c r="P249" s="245">
        <f>O249*H249</f>
        <v>0</v>
      </c>
      <c r="Q249" s="245">
        <v>0.35743999999999998</v>
      </c>
      <c r="R249" s="245">
        <f>Q249*H249</f>
        <v>2.1446399999999999</v>
      </c>
      <c r="S249" s="245">
        <v>0</v>
      </c>
      <c r="T249" s="246">
        <f>S249*H249</f>
        <v>0</v>
      </c>
      <c r="AR249" s="25" t="s">
        <v>217</v>
      </c>
      <c r="AT249" s="25" t="s">
        <v>212</v>
      </c>
      <c r="AU249" s="25" t="s">
        <v>81</v>
      </c>
      <c r="AY249" s="25" t="s">
        <v>210</v>
      </c>
      <c r="BE249" s="247">
        <f>IF(N249="základní",J249,0)</f>
        <v>0</v>
      </c>
      <c r="BF249" s="247">
        <f>IF(N249="snížená",J249,0)</f>
        <v>0</v>
      </c>
      <c r="BG249" s="247">
        <f>IF(N249="zákl. přenesená",J249,0)</f>
        <v>0</v>
      </c>
      <c r="BH249" s="247">
        <f>IF(N249="sníž. přenesená",J249,0)</f>
        <v>0</v>
      </c>
      <c r="BI249" s="247">
        <f>IF(N249="nulová",J249,0)</f>
        <v>0</v>
      </c>
      <c r="BJ249" s="25" t="s">
        <v>79</v>
      </c>
      <c r="BK249" s="247">
        <f>ROUND(I249*H249,2)</f>
        <v>0</v>
      </c>
      <c r="BL249" s="25" t="s">
        <v>217</v>
      </c>
      <c r="BM249" s="25" t="s">
        <v>2480</v>
      </c>
    </row>
    <row r="250" s="1" customFormat="1">
      <c r="B250" s="47"/>
      <c r="C250" s="75"/>
      <c r="D250" s="248" t="s">
        <v>219</v>
      </c>
      <c r="E250" s="75"/>
      <c r="F250" s="249" t="s">
        <v>2481</v>
      </c>
      <c r="G250" s="75"/>
      <c r="H250" s="75"/>
      <c r="I250" s="204"/>
      <c r="J250" s="75"/>
      <c r="K250" s="75"/>
      <c r="L250" s="73"/>
      <c r="M250" s="250"/>
      <c r="N250" s="48"/>
      <c r="O250" s="48"/>
      <c r="P250" s="48"/>
      <c r="Q250" s="48"/>
      <c r="R250" s="48"/>
      <c r="S250" s="48"/>
      <c r="T250" s="96"/>
      <c r="AT250" s="25" t="s">
        <v>219</v>
      </c>
      <c r="AU250" s="25" t="s">
        <v>81</v>
      </c>
    </row>
    <row r="251" s="1" customFormat="1" ht="34.2" customHeight="1">
      <c r="B251" s="47"/>
      <c r="C251" s="284" t="s">
        <v>489</v>
      </c>
      <c r="D251" s="284" t="s">
        <v>328</v>
      </c>
      <c r="E251" s="285" t="s">
        <v>2482</v>
      </c>
      <c r="F251" s="286" t="s">
        <v>2483</v>
      </c>
      <c r="G251" s="287" t="s">
        <v>391</v>
      </c>
      <c r="H251" s="288">
        <v>6</v>
      </c>
      <c r="I251" s="289"/>
      <c r="J251" s="290">
        <f>ROUND(I251*H251,2)</f>
        <v>0</v>
      </c>
      <c r="K251" s="286" t="s">
        <v>21</v>
      </c>
      <c r="L251" s="291"/>
      <c r="M251" s="292" t="s">
        <v>21</v>
      </c>
      <c r="N251" s="293" t="s">
        <v>43</v>
      </c>
      <c r="O251" s="48"/>
      <c r="P251" s="245">
        <f>O251*H251</f>
        <v>0</v>
      </c>
      <c r="Q251" s="245">
        <v>0</v>
      </c>
      <c r="R251" s="245">
        <f>Q251*H251</f>
        <v>0</v>
      </c>
      <c r="S251" s="245">
        <v>0</v>
      </c>
      <c r="T251" s="246">
        <f>S251*H251</f>
        <v>0</v>
      </c>
      <c r="AR251" s="25" t="s">
        <v>262</v>
      </c>
      <c r="AT251" s="25" t="s">
        <v>328</v>
      </c>
      <c r="AU251" s="25" t="s">
        <v>81</v>
      </c>
      <c r="AY251" s="25" t="s">
        <v>210</v>
      </c>
      <c r="BE251" s="247">
        <f>IF(N251="základní",J251,0)</f>
        <v>0</v>
      </c>
      <c r="BF251" s="247">
        <f>IF(N251="snížená",J251,0)</f>
        <v>0</v>
      </c>
      <c r="BG251" s="247">
        <f>IF(N251="zákl. přenesená",J251,0)</f>
        <v>0</v>
      </c>
      <c r="BH251" s="247">
        <f>IF(N251="sníž. přenesená",J251,0)</f>
        <v>0</v>
      </c>
      <c r="BI251" s="247">
        <f>IF(N251="nulová",J251,0)</f>
        <v>0</v>
      </c>
      <c r="BJ251" s="25" t="s">
        <v>79</v>
      </c>
      <c r="BK251" s="247">
        <f>ROUND(I251*H251,2)</f>
        <v>0</v>
      </c>
      <c r="BL251" s="25" t="s">
        <v>217</v>
      </c>
      <c r="BM251" s="25" t="s">
        <v>2484</v>
      </c>
    </row>
    <row r="252" s="1" customFormat="1" ht="14.4" customHeight="1">
      <c r="B252" s="47"/>
      <c r="C252" s="236" t="s">
        <v>494</v>
      </c>
      <c r="D252" s="236" t="s">
        <v>212</v>
      </c>
      <c r="E252" s="237" t="s">
        <v>2485</v>
      </c>
      <c r="F252" s="238" t="s">
        <v>2486</v>
      </c>
      <c r="G252" s="239" t="s">
        <v>391</v>
      </c>
      <c r="H252" s="240">
        <v>5</v>
      </c>
      <c r="I252" s="241"/>
      <c r="J252" s="242">
        <f>ROUND(I252*H252,2)</f>
        <v>0</v>
      </c>
      <c r="K252" s="238" t="s">
        <v>216</v>
      </c>
      <c r="L252" s="73"/>
      <c r="M252" s="243" t="s">
        <v>21</v>
      </c>
      <c r="N252" s="244" t="s">
        <v>43</v>
      </c>
      <c r="O252" s="48"/>
      <c r="P252" s="245">
        <f>O252*H252</f>
        <v>0</v>
      </c>
      <c r="Q252" s="245">
        <v>0.001803168</v>
      </c>
      <c r="R252" s="245">
        <f>Q252*H252</f>
        <v>0.0090158400000000007</v>
      </c>
      <c r="S252" s="245">
        <v>0</v>
      </c>
      <c r="T252" s="246">
        <f>S252*H252</f>
        <v>0</v>
      </c>
      <c r="AR252" s="25" t="s">
        <v>217</v>
      </c>
      <c r="AT252" s="25" t="s">
        <v>212</v>
      </c>
      <c r="AU252" s="25" t="s">
        <v>81</v>
      </c>
      <c r="AY252" s="25" t="s">
        <v>210</v>
      </c>
      <c r="BE252" s="247">
        <f>IF(N252="základní",J252,0)</f>
        <v>0</v>
      </c>
      <c r="BF252" s="247">
        <f>IF(N252="snížená",J252,0)</f>
        <v>0</v>
      </c>
      <c r="BG252" s="247">
        <f>IF(N252="zákl. přenesená",J252,0)</f>
        <v>0</v>
      </c>
      <c r="BH252" s="247">
        <f>IF(N252="sníž. přenesená",J252,0)</f>
        <v>0</v>
      </c>
      <c r="BI252" s="247">
        <f>IF(N252="nulová",J252,0)</f>
        <v>0</v>
      </c>
      <c r="BJ252" s="25" t="s">
        <v>79</v>
      </c>
      <c r="BK252" s="247">
        <f>ROUND(I252*H252,2)</f>
        <v>0</v>
      </c>
      <c r="BL252" s="25" t="s">
        <v>217</v>
      </c>
      <c r="BM252" s="25" t="s">
        <v>2487</v>
      </c>
    </row>
    <row r="253" s="1" customFormat="1">
      <c r="B253" s="47"/>
      <c r="C253" s="75"/>
      <c r="D253" s="248" t="s">
        <v>219</v>
      </c>
      <c r="E253" s="75"/>
      <c r="F253" s="249" t="s">
        <v>2488</v>
      </c>
      <c r="G253" s="75"/>
      <c r="H253" s="75"/>
      <c r="I253" s="204"/>
      <c r="J253" s="75"/>
      <c r="K253" s="75"/>
      <c r="L253" s="73"/>
      <c r="M253" s="250"/>
      <c r="N253" s="48"/>
      <c r="O253" s="48"/>
      <c r="P253" s="48"/>
      <c r="Q253" s="48"/>
      <c r="R253" s="48"/>
      <c r="S253" s="48"/>
      <c r="T253" s="96"/>
      <c r="AT253" s="25" t="s">
        <v>219</v>
      </c>
      <c r="AU253" s="25" t="s">
        <v>81</v>
      </c>
    </row>
    <row r="254" s="1" customFormat="1" ht="22.8" customHeight="1">
      <c r="B254" s="47"/>
      <c r="C254" s="284" t="s">
        <v>499</v>
      </c>
      <c r="D254" s="284" t="s">
        <v>328</v>
      </c>
      <c r="E254" s="285" t="s">
        <v>2489</v>
      </c>
      <c r="F254" s="286" t="s">
        <v>2490</v>
      </c>
      <c r="G254" s="287" t="s">
        <v>1378</v>
      </c>
      <c r="H254" s="288">
        <v>100.8</v>
      </c>
      <c r="I254" s="289"/>
      <c r="J254" s="290">
        <f>ROUND(I254*H254,2)</f>
        <v>0</v>
      </c>
      <c r="K254" s="286" t="s">
        <v>21</v>
      </c>
      <c r="L254" s="291"/>
      <c r="M254" s="292" t="s">
        <v>21</v>
      </c>
      <c r="N254" s="293" t="s">
        <v>43</v>
      </c>
      <c r="O254" s="48"/>
      <c r="P254" s="245">
        <f>O254*H254</f>
        <v>0</v>
      </c>
      <c r="Q254" s="245">
        <v>0</v>
      </c>
      <c r="R254" s="245">
        <f>Q254*H254</f>
        <v>0</v>
      </c>
      <c r="S254" s="245">
        <v>0</v>
      </c>
      <c r="T254" s="246">
        <f>S254*H254</f>
        <v>0</v>
      </c>
      <c r="AR254" s="25" t="s">
        <v>262</v>
      </c>
      <c r="AT254" s="25" t="s">
        <v>328</v>
      </c>
      <c r="AU254" s="25" t="s">
        <v>81</v>
      </c>
      <c r="AY254" s="25" t="s">
        <v>210</v>
      </c>
      <c r="BE254" s="247">
        <f>IF(N254="základní",J254,0)</f>
        <v>0</v>
      </c>
      <c r="BF254" s="247">
        <f>IF(N254="snížená",J254,0)</f>
        <v>0</v>
      </c>
      <c r="BG254" s="247">
        <f>IF(N254="zákl. přenesená",J254,0)</f>
        <v>0</v>
      </c>
      <c r="BH254" s="247">
        <f>IF(N254="sníž. přenesená",J254,0)</f>
        <v>0</v>
      </c>
      <c r="BI254" s="247">
        <f>IF(N254="nulová",J254,0)</f>
        <v>0</v>
      </c>
      <c r="BJ254" s="25" t="s">
        <v>79</v>
      </c>
      <c r="BK254" s="247">
        <f>ROUND(I254*H254,2)</f>
        <v>0</v>
      </c>
      <c r="BL254" s="25" t="s">
        <v>217</v>
      </c>
      <c r="BM254" s="25" t="s">
        <v>2491</v>
      </c>
    </row>
    <row r="255" s="12" customFormat="1">
      <c r="B255" s="251"/>
      <c r="C255" s="252"/>
      <c r="D255" s="248" t="s">
        <v>221</v>
      </c>
      <c r="E255" s="253" t="s">
        <v>21</v>
      </c>
      <c r="F255" s="254" t="s">
        <v>2492</v>
      </c>
      <c r="G255" s="252"/>
      <c r="H255" s="253" t="s">
        <v>21</v>
      </c>
      <c r="I255" s="255"/>
      <c r="J255" s="252"/>
      <c r="K255" s="252"/>
      <c r="L255" s="256"/>
      <c r="M255" s="257"/>
      <c r="N255" s="258"/>
      <c r="O255" s="258"/>
      <c r="P255" s="258"/>
      <c r="Q255" s="258"/>
      <c r="R255" s="258"/>
      <c r="S255" s="258"/>
      <c r="T255" s="259"/>
      <c r="AT255" s="260" t="s">
        <v>221</v>
      </c>
      <c r="AU255" s="260" t="s">
        <v>81</v>
      </c>
      <c r="AV255" s="12" t="s">
        <v>79</v>
      </c>
      <c r="AW255" s="12" t="s">
        <v>35</v>
      </c>
      <c r="AX255" s="12" t="s">
        <v>72</v>
      </c>
      <c r="AY255" s="260" t="s">
        <v>210</v>
      </c>
    </row>
    <row r="256" s="13" customFormat="1">
      <c r="B256" s="261"/>
      <c r="C256" s="262"/>
      <c r="D256" s="248" t="s">
        <v>221</v>
      </c>
      <c r="E256" s="263" t="s">
        <v>21</v>
      </c>
      <c r="F256" s="264" t="s">
        <v>2493</v>
      </c>
      <c r="G256" s="262"/>
      <c r="H256" s="265">
        <v>100.8</v>
      </c>
      <c r="I256" s="266"/>
      <c r="J256" s="262"/>
      <c r="K256" s="262"/>
      <c r="L256" s="267"/>
      <c r="M256" s="268"/>
      <c r="N256" s="269"/>
      <c r="O256" s="269"/>
      <c r="P256" s="269"/>
      <c r="Q256" s="269"/>
      <c r="R256" s="269"/>
      <c r="S256" s="269"/>
      <c r="T256" s="270"/>
      <c r="AT256" s="271" t="s">
        <v>221</v>
      </c>
      <c r="AU256" s="271" t="s">
        <v>81</v>
      </c>
      <c r="AV256" s="13" t="s">
        <v>81</v>
      </c>
      <c r="AW256" s="13" t="s">
        <v>35</v>
      </c>
      <c r="AX256" s="13" t="s">
        <v>79</v>
      </c>
      <c r="AY256" s="271" t="s">
        <v>210</v>
      </c>
    </row>
    <row r="257" s="1" customFormat="1" ht="22.8" customHeight="1">
      <c r="B257" s="47"/>
      <c r="C257" s="236" t="s">
        <v>508</v>
      </c>
      <c r="D257" s="236" t="s">
        <v>212</v>
      </c>
      <c r="E257" s="237" t="s">
        <v>2494</v>
      </c>
      <c r="F257" s="238" t="s">
        <v>2495</v>
      </c>
      <c r="G257" s="239" t="s">
        <v>215</v>
      </c>
      <c r="H257" s="240">
        <v>5</v>
      </c>
      <c r="I257" s="241"/>
      <c r="J257" s="242">
        <f>ROUND(I257*H257,2)</f>
        <v>0</v>
      </c>
      <c r="K257" s="238" t="s">
        <v>216</v>
      </c>
      <c r="L257" s="73"/>
      <c r="M257" s="243" t="s">
        <v>21</v>
      </c>
      <c r="N257" s="244" t="s">
        <v>43</v>
      </c>
      <c r="O257" s="48"/>
      <c r="P257" s="245">
        <f>O257*H257</f>
        <v>0</v>
      </c>
      <c r="Q257" s="245">
        <v>0</v>
      </c>
      <c r="R257" s="245">
        <f>Q257*H257</f>
        <v>0</v>
      </c>
      <c r="S257" s="245">
        <v>0.16900000000000001</v>
      </c>
      <c r="T257" s="246">
        <f>S257*H257</f>
        <v>0.84500000000000008</v>
      </c>
      <c r="AR257" s="25" t="s">
        <v>217</v>
      </c>
      <c r="AT257" s="25" t="s">
        <v>212</v>
      </c>
      <c r="AU257" s="25" t="s">
        <v>81</v>
      </c>
      <c r="AY257" s="25" t="s">
        <v>210</v>
      </c>
      <c r="BE257" s="247">
        <f>IF(N257="základní",J257,0)</f>
        <v>0</v>
      </c>
      <c r="BF257" s="247">
        <f>IF(N257="snížená",J257,0)</f>
        <v>0</v>
      </c>
      <c r="BG257" s="247">
        <f>IF(N257="zákl. přenesená",J257,0)</f>
        <v>0</v>
      </c>
      <c r="BH257" s="247">
        <f>IF(N257="sníž. přenesená",J257,0)</f>
        <v>0</v>
      </c>
      <c r="BI257" s="247">
        <f>IF(N257="nulová",J257,0)</f>
        <v>0</v>
      </c>
      <c r="BJ257" s="25" t="s">
        <v>79</v>
      </c>
      <c r="BK257" s="247">
        <f>ROUND(I257*H257,2)</f>
        <v>0</v>
      </c>
      <c r="BL257" s="25" t="s">
        <v>217</v>
      </c>
      <c r="BM257" s="25" t="s">
        <v>2496</v>
      </c>
    </row>
    <row r="258" s="1" customFormat="1">
      <c r="B258" s="47"/>
      <c r="C258" s="75"/>
      <c r="D258" s="248" t="s">
        <v>219</v>
      </c>
      <c r="E258" s="75"/>
      <c r="F258" s="249" t="s">
        <v>531</v>
      </c>
      <c r="G258" s="75"/>
      <c r="H258" s="75"/>
      <c r="I258" s="204"/>
      <c r="J258" s="75"/>
      <c r="K258" s="75"/>
      <c r="L258" s="73"/>
      <c r="M258" s="250"/>
      <c r="N258" s="48"/>
      <c r="O258" s="48"/>
      <c r="P258" s="48"/>
      <c r="Q258" s="48"/>
      <c r="R258" s="48"/>
      <c r="S258" s="48"/>
      <c r="T258" s="96"/>
      <c r="AT258" s="25" t="s">
        <v>219</v>
      </c>
      <c r="AU258" s="25" t="s">
        <v>81</v>
      </c>
    </row>
    <row r="259" s="12" customFormat="1">
      <c r="B259" s="251"/>
      <c r="C259" s="252"/>
      <c r="D259" s="248" t="s">
        <v>221</v>
      </c>
      <c r="E259" s="253" t="s">
        <v>21</v>
      </c>
      <c r="F259" s="254" t="s">
        <v>2381</v>
      </c>
      <c r="G259" s="252"/>
      <c r="H259" s="253" t="s">
        <v>21</v>
      </c>
      <c r="I259" s="255"/>
      <c r="J259" s="252"/>
      <c r="K259" s="252"/>
      <c r="L259" s="256"/>
      <c r="M259" s="257"/>
      <c r="N259" s="258"/>
      <c r="O259" s="258"/>
      <c r="P259" s="258"/>
      <c r="Q259" s="258"/>
      <c r="R259" s="258"/>
      <c r="S259" s="258"/>
      <c r="T259" s="259"/>
      <c r="AT259" s="260" t="s">
        <v>221</v>
      </c>
      <c r="AU259" s="260" t="s">
        <v>81</v>
      </c>
      <c r="AV259" s="12" t="s">
        <v>79</v>
      </c>
      <c r="AW259" s="12" t="s">
        <v>35</v>
      </c>
      <c r="AX259" s="12" t="s">
        <v>72</v>
      </c>
      <c r="AY259" s="260" t="s">
        <v>210</v>
      </c>
    </row>
    <row r="260" s="13" customFormat="1">
      <c r="B260" s="261"/>
      <c r="C260" s="262"/>
      <c r="D260" s="248" t="s">
        <v>221</v>
      </c>
      <c r="E260" s="263" t="s">
        <v>21</v>
      </c>
      <c r="F260" s="264" t="s">
        <v>1327</v>
      </c>
      <c r="G260" s="262"/>
      <c r="H260" s="265">
        <v>5</v>
      </c>
      <c r="I260" s="266"/>
      <c r="J260" s="262"/>
      <c r="K260" s="262"/>
      <c r="L260" s="267"/>
      <c r="M260" s="268"/>
      <c r="N260" s="269"/>
      <c r="O260" s="269"/>
      <c r="P260" s="269"/>
      <c r="Q260" s="269"/>
      <c r="R260" s="269"/>
      <c r="S260" s="269"/>
      <c r="T260" s="270"/>
      <c r="AT260" s="271" t="s">
        <v>221</v>
      </c>
      <c r="AU260" s="271" t="s">
        <v>81</v>
      </c>
      <c r="AV260" s="13" t="s">
        <v>81</v>
      </c>
      <c r="AW260" s="13" t="s">
        <v>35</v>
      </c>
      <c r="AX260" s="13" t="s">
        <v>79</v>
      </c>
      <c r="AY260" s="271" t="s">
        <v>210</v>
      </c>
    </row>
    <row r="261" s="1" customFormat="1" ht="22.8" customHeight="1">
      <c r="B261" s="47"/>
      <c r="C261" s="236" t="s">
        <v>513</v>
      </c>
      <c r="D261" s="236" t="s">
        <v>212</v>
      </c>
      <c r="E261" s="237" t="s">
        <v>1260</v>
      </c>
      <c r="F261" s="238" t="s">
        <v>1261</v>
      </c>
      <c r="G261" s="239" t="s">
        <v>215</v>
      </c>
      <c r="H261" s="240">
        <v>96</v>
      </c>
      <c r="I261" s="241"/>
      <c r="J261" s="242">
        <f>ROUND(I261*H261,2)</f>
        <v>0</v>
      </c>
      <c r="K261" s="238" t="s">
        <v>216</v>
      </c>
      <c r="L261" s="73"/>
      <c r="M261" s="243" t="s">
        <v>21</v>
      </c>
      <c r="N261" s="244" t="s">
        <v>43</v>
      </c>
      <c r="O261" s="48"/>
      <c r="P261" s="245">
        <f>O261*H261</f>
        <v>0</v>
      </c>
      <c r="Q261" s="245">
        <v>0</v>
      </c>
      <c r="R261" s="245">
        <f>Q261*H261</f>
        <v>0</v>
      </c>
      <c r="S261" s="245">
        <v>0</v>
      </c>
      <c r="T261" s="246">
        <f>S261*H261</f>
        <v>0</v>
      </c>
      <c r="AR261" s="25" t="s">
        <v>217</v>
      </c>
      <c r="AT261" s="25" t="s">
        <v>212</v>
      </c>
      <c r="AU261" s="25" t="s">
        <v>81</v>
      </c>
      <c r="AY261" s="25" t="s">
        <v>210</v>
      </c>
      <c r="BE261" s="247">
        <f>IF(N261="základní",J261,0)</f>
        <v>0</v>
      </c>
      <c r="BF261" s="247">
        <f>IF(N261="snížená",J261,0)</f>
        <v>0</v>
      </c>
      <c r="BG261" s="247">
        <f>IF(N261="zákl. přenesená",J261,0)</f>
        <v>0</v>
      </c>
      <c r="BH261" s="247">
        <f>IF(N261="sníž. přenesená",J261,0)</f>
        <v>0</v>
      </c>
      <c r="BI261" s="247">
        <f>IF(N261="nulová",J261,0)</f>
        <v>0</v>
      </c>
      <c r="BJ261" s="25" t="s">
        <v>79</v>
      </c>
      <c r="BK261" s="247">
        <f>ROUND(I261*H261,2)</f>
        <v>0</v>
      </c>
      <c r="BL261" s="25" t="s">
        <v>217</v>
      </c>
      <c r="BM261" s="25" t="s">
        <v>2497</v>
      </c>
    </row>
    <row r="262" s="1" customFormat="1">
      <c r="B262" s="47"/>
      <c r="C262" s="75"/>
      <c r="D262" s="248" t="s">
        <v>219</v>
      </c>
      <c r="E262" s="75"/>
      <c r="F262" s="249" t="s">
        <v>1263</v>
      </c>
      <c r="G262" s="75"/>
      <c r="H262" s="75"/>
      <c r="I262" s="204"/>
      <c r="J262" s="75"/>
      <c r="K262" s="75"/>
      <c r="L262" s="73"/>
      <c r="M262" s="250"/>
      <c r="N262" s="48"/>
      <c r="O262" s="48"/>
      <c r="P262" s="48"/>
      <c r="Q262" s="48"/>
      <c r="R262" s="48"/>
      <c r="S262" s="48"/>
      <c r="T262" s="96"/>
      <c r="AT262" s="25" t="s">
        <v>219</v>
      </c>
      <c r="AU262" s="25" t="s">
        <v>81</v>
      </c>
    </row>
    <row r="263" s="12" customFormat="1">
      <c r="B263" s="251"/>
      <c r="C263" s="252"/>
      <c r="D263" s="248" t="s">
        <v>221</v>
      </c>
      <c r="E263" s="253" t="s">
        <v>21</v>
      </c>
      <c r="F263" s="254" t="s">
        <v>2348</v>
      </c>
      <c r="G263" s="252"/>
      <c r="H263" s="253" t="s">
        <v>21</v>
      </c>
      <c r="I263" s="255"/>
      <c r="J263" s="252"/>
      <c r="K263" s="252"/>
      <c r="L263" s="256"/>
      <c r="M263" s="257"/>
      <c r="N263" s="258"/>
      <c r="O263" s="258"/>
      <c r="P263" s="258"/>
      <c r="Q263" s="258"/>
      <c r="R263" s="258"/>
      <c r="S263" s="258"/>
      <c r="T263" s="259"/>
      <c r="AT263" s="260" t="s">
        <v>221</v>
      </c>
      <c r="AU263" s="260" t="s">
        <v>81</v>
      </c>
      <c r="AV263" s="12" t="s">
        <v>79</v>
      </c>
      <c r="AW263" s="12" t="s">
        <v>35</v>
      </c>
      <c r="AX263" s="12" t="s">
        <v>72</v>
      </c>
      <c r="AY263" s="260" t="s">
        <v>210</v>
      </c>
    </row>
    <row r="264" s="13" customFormat="1">
      <c r="B264" s="261"/>
      <c r="C264" s="262"/>
      <c r="D264" s="248" t="s">
        <v>221</v>
      </c>
      <c r="E264" s="263" t="s">
        <v>21</v>
      </c>
      <c r="F264" s="264" t="s">
        <v>2498</v>
      </c>
      <c r="G264" s="262"/>
      <c r="H264" s="265">
        <v>85</v>
      </c>
      <c r="I264" s="266"/>
      <c r="J264" s="262"/>
      <c r="K264" s="262"/>
      <c r="L264" s="267"/>
      <c r="M264" s="268"/>
      <c r="N264" s="269"/>
      <c r="O264" s="269"/>
      <c r="P264" s="269"/>
      <c r="Q264" s="269"/>
      <c r="R264" s="269"/>
      <c r="S264" s="269"/>
      <c r="T264" s="270"/>
      <c r="AT264" s="271" t="s">
        <v>221</v>
      </c>
      <c r="AU264" s="271" t="s">
        <v>81</v>
      </c>
      <c r="AV264" s="13" t="s">
        <v>81</v>
      </c>
      <c r="AW264" s="13" t="s">
        <v>35</v>
      </c>
      <c r="AX264" s="13" t="s">
        <v>72</v>
      </c>
      <c r="AY264" s="271" t="s">
        <v>210</v>
      </c>
    </row>
    <row r="265" s="13" customFormat="1">
      <c r="B265" s="261"/>
      <c r="C265" s="262"/>
      <c r="D265" s="248" t="s">
        <v>221</v>
      </c>
      <c r="E265" s="263" t="s">
        <v>21</v>
      </c>
      <c r="F265" s="264" t="s">
        <v>2499</v>
      </c>
      <c r="G265" s="262"/>
      <c r="H265" s="265">
        <v>11</v>
      </c>
      <c r="I265" s="266"/>
      <c r="J265" s="262"/>
      <c r="K265" s="262"/>
      <c r="L265" s="267"/>
      <c r="M265" s="268"/>
      <c r="N265" s="269"/>
      <c r="O265" s="269"/>
      <c r="P265" s="269"/>
      <c r="Q265" s="269"/>
      <c r="R265" s="269"/>
      <c r="S265" s="269"/>
      <c r="T265" s="270"/>
      <c r="AT265" s="271" t="s">
        <v>221</v>
      </c>
      <c r="AU265" s="271" t="s">
        <v>81</v>
      </c>
      <c r="AV265" s="13" t="s">
        <v>81</v>
      </c>
      <c r="AW265" s="13" t="s">
        <v>35</v>
      </c>
      <c r="AX265" s="13" t="s">
        <v>72</v>
      </c>
      <c r="AY265" s="271" t="s">
        <v>210</v>
      </c>
    </row>
    <row r="266" s="14" customFormat="1">
      <c r="B266" s="272"/>
      <c r="C266" s="273"/>
      <c r="D266" s="248" t="s">
        <v>221</v>
      </c>
      <c r="E266" s="274" t="s">
        <v>21</v>
      </c>
      <c r="F266" s="275" t="s">
        <v>227</v>
      </c>
      <c r="G266" s="273"/>
      <c r="H266" s="276">
        <v>96</v>
      </c>
      <c r="I266" s="277"/>
      <c r="J266" s="273"/>
      <c r="K266" s="273"/>
      <c r="L266" s="278"/>
      <c r="M266" s="279"/>
      <c r="N266" s="280"/>
      <c r="O266" s="280"/>
      <c r="P266" s="280"/>
      <c r="Q266" s="280"/>
      <c r="R266" s="280"/>
      <c r="S266" s="280"/>
      <c r="T266" s="281"/>
      <c r="AT266" s="282" t="s">
        <v>221</v>
      </c>
      <c r="AU266" s="282" t="s">
        <v>81</v>
      </c>
      <c r="AV266" s="14" t="s">
        <v>217</v>
      </c>
      <c r="AW266" s="14" t="s">
        <v>35</v>
      </c>
      <c r="AX266" s="14" t="s">
        <v>79</v>
      </c>
      <c r="AY266" s="282" t="s">
        <v>210</v>
      </c>
    </row>
    <row r="267" s="11" customFormat="1" ht="29.88" customHeight="1">
      <c r="B267" s="220"/>
      <c r="C267" s="221"/>
      <c r="D267" s="222" t="s">
        <v>71</v>
      </c>
      <c r="E267" s="234" t="s">
        <v>577</v>
      </c>
      <c r="F267" s="234" t="s">
        <v>578</v>
      </c>
      <c r="G267" s="221"/>
      <c r="H267" s="221"/>
      <c r="I267" s="224"/>
      <c r="J267" s="235">
        <f>BK267</f>
        <v>0</v>
      </c>
      <c r="K267" s="221"/>
      <c r="L267" s="226"/>
      <c r="M267" s="227"/>
      <c r="N267" s="228"/>
      <c r="O267" s="228"/>
      <c r="P267" s="229">
        <f>SUM(P268:P274)</f>
        <v>0</v>
      </c>
      <c r="Q267" s="228"/>
      <c r="R267" s="229">
        <f>SUM(R268:R274)</f>
        <v>0</v>
      </c>
      <c r="S267" s="228"/>
      <c r="T267" s="230">
        <f>SUM(T268:T274)</f>
        <v>0</v>
      </c>
      <c r="AR267" s="231" t="s">
        <v>79</v>
      </c>
      <c r="AT267" s="232" t="s">
        <v>71</v>
      </c>
      <c r="AU267" s="232" t="s">
        <v>79</v>
      </c>
      <c r="AY267" s="231" t="s">
        <v>210</v>
      </c>
      <c r="BK267" s="233">
        <f>SUM(BK268:BK274)</f>
        <v>0</v>
      </c>
    </row>
    <row r="268" s="1" customFormat="1" ht="22.8" customHeight="1">
      <c r="B268" s="47"/>
      <c r="C268" s="236" t="s">
        <v>518</v>
      </c>
      <c r="D268" s="236" t="s">
        <v>212</v>
      </c>
      <c r="E268" s="237" t="s">
        <v>1268</v>
      </c>
      <c r="F268" s="238" t="s">
        <v>1269</v>
      </c>
      <c r="G268" s="239" t="s">
        <v>318</v>
      </c>
      <c r="H268" s="240">
        <v>0.84499999999999997</v>
      </c>
      <c r="I268" s="241"/>
      <c r="J268" s="242">
        <f>ROUND(I268*H268,2)</f>
        <v>0</v>
      </c>
      <c r="K268" s="238" t="s">
        <v>216</v>
      </c>
      <c r="L268" s="73"/>
      <c r="M268" s="243" t="s">
        <v>21</v>
      </c>
      <c r="N268" s="244" t="s">
        <v>43</v>
      </c>
      <c r="O268" s="48"/>
      <c r="P268" s="245">
        <f>O268*H268</f>
        <v>0</v>
      </c>
      <c r="Q268" s="245">
        <v>0</v>
      </c>
      <c r="R268" s="245">
        <f>Q268*H268</f>
        <v>0</v>
      </c>
      <c r="S268" s="245">
        <v>0</v>
      </c>
      <c r="T268" s="246">
        <f>S268*H268</f>
        <v>0</v>
      </c>
      <c r="AR268" s="25" t="s">
        <v>217</v>
      </c>
      <c r="AT268" s="25" t="s">
        <v>212</v>
      </c>
      <c r="AU268" s="25" t="s">
        <v>81</v>
      </c>
      <c r="AY268" s="25" t="s">
        <v>210</v>
      </c>
      <c r="BE268" s="247">
        <f>IF(N268="základní",J268,0)</f>
        <v>0</v>
      </c>
      <c r="BF268" s="247">
        <f>IF(N268="snížená",J268,0)</f>
        <v>0</v>
      </c>
      <c r="BG268" s="247">
        <f>IF(N268="zákl. přenesená",J268,0)</f>
        <v>0</v>
      </c>
      <c r="BH268" s="247">
        <f>IF(N268="sníž. přenesená",J268,0)</f>
        <v>0</v>
      </c>
      <c r="BI268" s="247">
        <f>IF(N268="nulová",J268,0)</f>
        <v>0</v>
      </c>
      <c r="BJ268" s="25" t="s">
        <v>79</v>
      </c>
      <c r="BK268" s="247">
        <f>ROUND(I268*H268,2)</f>
        <v>0</v>
      </c>
      <c r="BL268" s="25" t="s">
        <v>217</v>
      </c>
      <c r="BM268" s="25" t="s">
        <v>2500</v>
      </c>
    </row>
    <row r="269" s="1" customFormat="1">
      <c r="B269" s="47"/>
      <c r="C269" s="75"/>
      <c r="D269" s="248" t="s">
        <v>219</v>
      </c>
      <c r="E269" s="75"/>
      <c r="F269" s="249" t="s">
        <v>1271</v>
      </c>
      <c r="G269" s="75"/>
      <c r="H269" s="75"/>
      <c r="I269" s="204"/>
      <c r="J269" s="75"/>
      <c r="K269" s="75"/>
      <c r="L269" s="73"/>
      <c r="M269" s="250"/>
      <c r="N269" s="48"/>
      <c r="O269" s="48"/>
      <c r="P269" s="48"/>
      <c r="Q269" s="48"/>
      <c r="R269" s="48"/>
      <c r="S269" s="48"/>
      <c r="T269" s="96"/>
      <c r="AT269" s="25" t="s">
        <v>219</v>
      </c>
      <c r="AU269" s="25" t="s">
        <v>81</v>
      </c>
    </row>
    <row r="270" s="1" customFormat="1" ht="34.2" customHeight="1">
      <c r="B270" s="47"/>
      <c r="C270" s="236" t="s">
        <v>523</v>
      </c>
      <c r="D270" s="236" t="s">
        <v>212</v>
      </c>
      <c r="E270" s="237" t="s">
        <v>1273</v>
      </c>
      <c r="F270" s="238" t="s">
        <v>1274</v>
      </c>
      <c r="G270" s="239" t="s">
        <v>318</v>
      </c>
      <c r="H270" s="240">
        <v>16.899999999999999</v>
      </c>
      <c r="I270" s="241"/>
      <c r="J270" s="242">
        <f>ROUND(I270*H270,2)</f>
        <v>0</v>
      </c>
      <c r="K270" s="238" t="s">
        <v>216</v>
      </c>
      <c r="L270" s="73"/>
      <c r="M270" s="243" t="s">
        <v>21</v>
      </c>
      <c r="N270" s="244" t="s">
        <v>43</v>
      </c>
      <c r="O270" s="48"/>
      <c r="P270" s="245">
        <f>O270*H270</f>
        <v>0</v>
      </c>
      <c r="Q270" s="245">
        <v>0</v>
      </c>
      <c r="R270" s="245">
        <f>Q270*H270</f>
        <v>0</v>
      </c>
      <c r="S270" s="245">
        <v>0</v>
      </c>
      <c r="T270" s="246">
        <f>S270*H270</f>
        <v>0</v>
      </c>
      <c r="AR270" s="25" t="s">
        <v>217</v>
      </c>
      <c r="AT270" s="25" t="s">
        <v>212</v>
      </c>
      <c r="AU270" s="25" t="s">
        <v>81</v>
      </c>
      <c r="AY270" s="25" t="s">
        <v>210</v>
      </c>
      <c r="BE270" s="247">
        <f>IF(N270="základní",J270,0)</f>
        <v>0</v>
      </c>
      <c r="BF270" s="247">
        <f>IF(N270="snížená",J270,0)</f>
        <v>0</v>
      </c>
      <c r="BG270" s="247">
        <f>IF(N270="zákl. přenesená",J270,0)</f>
        <v>0</v>
      </c>
      <c r="BH270" s="247">
        <f>IF(N270="sníž. přenesená",J270,0)</f>
        <v>0</v>
      </c>
      <c r="BI270" s="247">
        <f>IF(N270="nulová",J270,0)</f>
        <v>0</v>
      </c>
      <c r="BJ270" s="25" t="s">
        <v>79</v>
      </c>
      <c r="BK270" s="247">
        <f>ROUND(I270*H270,2)</f>
        <v>0</v>
      </c>
      <c r="BL270" s="25" t="s">
        <v>217</v>
      </c>
      <c r="BM270" s="25" t="s">
        <v>2501</v>
      </c>
    </row>
    <row r="271" s="1" customFormat="1">
      <c r="B271" s="47"/>
      <c r="C271" s="75"/>
      <c r="D271" s="248" t="s">
        <v>219</v>
      </c>
      <c r="E271" s="75"/>
      <c r="F271" s="249" t="s">
        <v>1271</v>
      </c>
      <c r="G271" s="75"/>
      <c r="H271" s="75"/>
      <c r="I271" s="204"/>
      <c r="J271" s="75"/>
      <c r="K271" s="75"/>
      <c r="L271" s="73"/>
      <c r="M271" s="250"/>
      <c r="N271" s="48"/>
      <c r="O271" s="48"/>
      <c r="P271" s="48"/>
      <c r="Q271" s="48"/>
      <c r="R271" s="48"/>
      <c r="S271" s="48"/>
      <c r="T271" s="96"/>
      <c r="AT271" s="25" t="s">
        <v>219</v>
      </c>
      <c r="AU271" s="25" t="s">
        <v>81</v>
      </c>
    </row>
    <row r="272" s="13" customFormat="1">
      <c r="B272" s="261"/>
      <c r="C272" s="262"/>
      <c r="D272" s="248" t="s">
        <v>221</v>
      </c>
      <c r="E272" s="262"/>
      <c r="F272" s="264" t="s">
        <v>2502</v>
      </c>
      <c r="G272" s="262"/>
      <c r="H272" s="265">
        <v>16.899999999999999</v>
      </c>
      <c r="I272" s="266"/>
      <c r="J272" s="262"/>
      <c r="K272" s="262"/>
      <c r="L272" s="267"/>
      <c r="M272" s="268"/>
      <c r="N272" s="269"/>
      <c r="O272" s="269"/>
      <c r="P272" s="269"/>
      <c r="Q272" s="269"/>
      <c r="R272" s="269"/>
      <c r="S272" s="269"/>
      <c r="T272" s="270"/>
      <c r="AT272" s="271" t="s">
        <v>221</v>
      </c>
      <c r="AU272" s="271" t="s">
        <v>81</v>
      </c>
      <c r="AV272" s="13" t="s">
        <v>81</v>
      </c>
      <c r="AW272" s="13" t="s">
        <v>6</v>
      </c>
      <c r="AX272" s="13" t="s">
        <v>79</v>
      </c>
      <c r="AY272" s="271" t="s">
        <v>210</v>
      </c>
    </row>
    <row r="273" s="1" customFormat="1" ht="34.2" customHeight="1">
      <c r="B273" s="47"/>
      <c r="C273" s="236" t="s">
        <v>527</v>
      </c>
      <c r="D273" s="236" t="s">
        <v>212</v>
      </c>
      <c r="E273" s="237" t="s">
        <v>642</v>
      </c>
      <c r="F273" s="238" t="s">
        <v>643</v>
      </c>
      <c r="G273" s="239" t="s">
        <v>318</v>
      </c>
      <c r="H273" s="240">
        <v>0.84499999999999997</v>
      </c>
      <c r="I273" s="241"/>
      <c r="J273" s="242">
        <f>ROUND(I273*H273,2)</f>
        <v>0</v>
      </c>
      <c r="K273" s="238" t="s">
        <v>216</v>
      </c>
      <c r="L273" s="73"/>
      <c r="M273" s="243" t="s">
        <v>21</v>
      </c>
      <c r="N273" s="244" t="s">
        <v>43</v>
      </c>
      <c r="O273" s="48"/>
      <c r="P273" s="245">
        <f>O273*H273</f>
        <v>0</v>
      </c>
      <c r="Q273" s="245">
        <v>0</v>
      </c>
      <c r="R273" s="245">
        <f>Q273*H273</f>
        <v>0</v>
      </c>
      <c r="S273" s="245">
        <v>0</v>
      </c>
      <c r="T273" s="246">
        <f>S273*H273</f>
        <v>0</v>
      </c>
      <c r="AR273" s="25" t="s">
        <v>217</v>
      </c>
      <c r="AT273" s="25" t="s">
        <v>212</v>
      </c>
      <c r="AU273" s="25" t="s">
        <v>81</v>
      </c>
      <c r="AY273" s="25" t="s">
        <v>210</v>
      </c>
      <c r="BE273" s="247">
        <f>IF(N273="základní",J273,0)</f>
        <v>0</v>
      </c>
      <c r="BF273" s="247">
        <f>IF(N273="snížená",J273,0)</f>
        <v>0</v>
      </c>
      <c r="BG273" s="247">
        <f>IF(N273="zákl. přenesená",J273,0)</f>
        <v>0</v>
      </c>
      <c r="BH273" s="247">
        <f>IF(N273="sníž. přenesená",J273,0)</f>
        <v>0</v>
      </c>
      <c r="BI273" s="247">
        <f>IF(N273="nulová",J273,0)</f>
        <v>0</v>
      </c>
      <c r="BJ273" s="25" t="s">
        <v>79</v>
      </c>
      <c r="BK273" s="247">
        <f>ROUND(I273*H273,2)</f>
        <v>0</v>
      </c>
      <c r="BL273" s="25" t="s">
        <v>217</v>
      </c>
      <c r="BM273" s="25" t="s">
        <v>2503</v>
      </c>
    </row>
    <row r="274" s="1" customFormat="1">
      <c r="B274" s="47"/>
      <c r="C274" s="75"/>
      <c r="D274" s="248" t="s">
        <v>219</v>
      </c>
      <c r="E274" s="75"/>
      <c r="F274" s="249" t="s">
        <v>631</v>
      </c>
      <c r="G274" s="75"/>
      <c r="H274" s="75"/>
      <c r="I274" s="204"/>
      <c r="J274" s="75"/>
      <c r="K274" s="75"/>
      <c r="L274" s="73"/>
      <c r="M274" s="250"/>
      <c r="N274" s="48"/>
      <c r="O274" s="48"/>
      <c r="P274" s="48"/>
      <c r="Q274" s="48"/>
      <c r="R274" s="48"/>
      <c r="S274" s="48"/>
      <c r="T274" s="96"/>
      <c r="AT274" s="25" t="s">
        <v>219</v>
      </c>
      <c r="AU274" s="25" t="s">
        <v>81</v>
      </c>
    </row>
    <row r="275" s="11" customFormat="1" ht="29.88" customHeight="1">
      <c r="B275" s="220"/>
      <c r="C275" s="221"/>
      <c r="D275" s="222" t="s">
        <v>71</v>
      </c>
      <c r="E275" s="234" t="s">
        <v>1279</v>
      </c>
      <c r="F275" s="234" t="s">
        <v>1280</v>
      </c>
      <c r="G275" s="221"/>
      <c r="H275" s="221"/>
      <c r="I275" s="224"/>
      <c r="J275" s="235">
        <f>BK275</f>
        <v>0</v>
      </c>
      <c r="K275" s="221"/>
      <c r="L275" s="226"/>
      <c r="M275" s="227"/>
      <c r="N275" s="228"/>
      <c r="O275" s="228"/>
      <c r="P275" s="229">
        <f>SUM(P276:P277)</f>
        <v>0</v>
      </c>
      <c r="Q275" s="228"/>
      <c r="R275" s="229">
        <f>SUM(R276:R277)</f>
        <v>0</v>
      </c>
      <c r="S275" s="228"/>
      <c r="T275" s="230">
        <f>SUM(T276:T277)</f>
        <v>0</v>
      </c>
      <c r="AR275" s="231" t="s">
        <v>79</v>
      </c>
      <c r="AT275" s="232" t="s">
        <v>71</v>
      </c>
      <c r="AU275" s="232" t="s">
        <v>79</v>
      </c>
      <c r="AY275" s="231" t="s">
        <v>210</v>
      </c>
      <c r="BK275" s="233">
        <f>SUM(BK276:BK277)</f>
        <v>0</v>
      </c>
    </row>
    <row r="276" s="1" customFormat="1" ht="22.8" customHeight="1">
      <c r="B276" s="47"/>
      <c r="C276" s="236" t="s">
        <v>535</v>
      </c>
      <c r="D276" s="236" t="s">
        <v>212</v>
      </c>
      <c r="E276" s="237" t="s">
        <v>2504</v>
      </c>
      <c r="F276" s="238" t="s">
        <v>2505</v>
      </c>
      <c r="G276" s="239" t="s">
        <v>318</v>
      </c>
      <c r="H276" s="240">
        <v>64.349000000000004</v>
      </c>
      <c r="I276" s="241"/>
      <c r="J276" s="242">
        <f>ROUND(I276*H276,2)</f>
        <v>0</v>
      </c>
      <c r="K276" s="238" t="s">
        <v>216</v>
      </c>
      <c r="L276" s="73"/>
      <c r="M276" s="243" t="s">
        <v>21</v>
      </c>
      <c r="N276" s="244" t="s">
        <v>43</v>
      </c>
      <c r="O276" s="48"/>
      <c r="P276" s="245">
        <f>O276*H276</f>
        <v>0</v>
      </c>
      <c r="Q276" s="245">
        <v>0</v>
      </c>
      <c r="R276" s="245">
        <f>Q276*H276</f>
        <v>0</v>
      </c>
      <c r="S276" s="245">
        <v>0</v>
      </c>
      <c r="T276" s="246">
        <f>S276*H276</f>
        <v>0</v>
      </c>
      <c r="AR276" s="25" t="s">
        <v>217</v>
      </c>
      <c r="AT276" s="25" t="s">
        <v>212</v>
      </c>
      <c r="AU276" s="25" t="s">
        <v>81</v>
      </c>
      <c r="AY276" s="25" t="s">
        <v>210</v>
      </c>
      <c r="BE276" s="247">
        <f>IF(N276="základní",J276,0)</f>
        <v>0</v>
      </c>
      <c r="BF276" s="247">
        <f>IF(N276="snížená",J276,0)</f>
        <v>0</v>
      </c>
      <c r="BG276" s="247">
        <f>IF(N276="zákl. přenesená",J276,0)</f>
        <v>0</v>
      </c>
      <c r="BH276" s="247">
        <f>IF(N276="sníž. přenesená",J276,0)</f>
        <v>0</v>
      </c>
      <c r="BI276" s="247">
        <f>IF(N276="nulová",J276,0)</f>
        <v>0</v>
      </c>
      <c r="BJ276" s="25" t="s">
        <v>79</v>
      </c>
      <c r="BK276" s="247">
        <f>ROUND(I276*H276,2)</f>
        <v>0</v>
      </c>
      <c r="BL276" s="25" t="s">
        <v>217</v>
      </c>
      <c r="BM276" s="25" t="s">
        <v>2506</v>
      </c>
    </row>
    <row r="277" s="1" customFormat="1" ht="14.4" customHeight="1">
      <c r="B277" s="47"/>
      <c r="C277" s="236" t="s">
        <v>539</v>
      </c>
      <c r="D277" s="236" t="s">
        <v>212</v>
      </c>
      <c r="E277" s="237" t="s">
        <v>2507</v>
      </c>
      <c r="F277" s="238" t="s">
        <v>2508</v>
      </c>
      <c r="G277" s="239" t="s">
        <v>482</v>
      </c>
      <c r="H277" s="240">
        <v>1</v>
      </c>
      <c r="I277" s="241"/>
      <c r="J277" s="242">
        <f>ROUND(I277*H277,2)</f>
        <v>0</v>
      </c>
      <c r="K277" s="238" t="s">
        <v>21</v>
      </c>
      <c r="L277" s="73"/>
      <c r="M277" s="243" t="s">
        <v>21</v>
      </c>
      <c r="N277" s="244" t="s">
        <v>43</v>
      </c>
      <c r="O277" s="48"/>
      <c r="P277" s="245">
        <f>O277*H277</f>
        <v>0</v>
      </c>
      <c r="Q277" s="245">
        <v>0</v>
      </c>
      <c r="R277" s="245">
        <f>Q277*H277</f>
        <v>0</v>
      </c>
      <c r="S277" s="245">
        <v>0</v>
      </c>
      <c r="T277" s="246">
        <f>S277*H277</f>
        <v>0</v>
      </c>
      <c r="AR277" s="25" t="s">
        <v>217</v>
      </c>
      <c r="AT277" s="25" t="s">
        <v>212</v>
      </c>
      <c r="AU277" s="25" t="s">
        <v>81</v>
      </c>
      <c r="AY277" s="25" t="s">
        <v>210</v>
      </c>
      <c r="BE277" s="247">
        <f>IF(N277="základní",J277,0)</f>
        <v>0</v>
      </c>
      <c r="BF277" s="247">
        <f>IF(N277="snížená",J277,0)</f>
        <v>0</v>
      </c>
      <c r="BG277" s="247">
        <f>IF(N277="zákl. přenesená",J277,0)</f>
        <v>0</v>
      </c>
      <c r="BH277" s="247">
        <f>IF(N277="sníž. přenesená",J277,0)</f>
        <v>0</v>
      </c>
      <c r="BI277" s="247">
        <f>IF(N277="nulová",J277,0)</f>
        <v>0</v>
      </c>
      <c r="BJ277" s="25" t="s">
        <v>79</v>
      </c>
      <c r="BK277" s="247">
        <f>ROUND(I277*H277,2)</f>
        <v>0</v>
      </c>
      <c r="BL277" s="25" t="s">
        <v>217</v>
      </c>
      <c r="BM277" s="25" t="s">
        <v>2509</v>
      </c>
    </row>
    <row r="278" s="11" customFormat="1" ht="37.44" customHeight="1">
      <c r="B278" s="220"/>
      <c r="C278" s="221"/>
      <c r="D278" s="222" t="s">
        <v>71</v>
      </c>
      <c r="E278" s="223" t="s">
        <v>659</v>
      </c>
      <c r="F278" s="223" t="s">
        <v>660</v>
      </c>
      <c r="G278" s="221"/>
      <c r="H278" s="221"/>
      <c r="I278" s="224"/>
      <c r="J278" s="225">
        <f>BK278</f>
        <v>0</v>
      </c>
      <c r="K278" s="221"/>
      <c r="L278" s="226"/>
      <c r="M278" s="227"/>
      <c r="N278" s="228"/>
      <c r="O278" s="228"/>
      <c r="P278" s="229">
        <f>P279+P303+P316+P341</f>
        <v>0</v>
      </c>
      <c r="Q278" s="228"/>
      <c r="R278" s="229">
        <f>R279+R303+R316+R341</f>
        <v>13.192334200000001</v>
      </c>
      <c r="S278" s="228"/>
      <c r="T278" s="230">
        <f>T279+T303+T316+T341</f>
        <v>0</v>
      </c>
      <c r="AR278" s="231" t="s">
        <v>81</v>
      </c>
      <c r="AT278" s="232" t="s">
        <v>71</v>
      </c>
      <c r="AU278" s="232" t="s">
        <v>72</v>
      </c>
      <c r="AY278" s="231" t="s">
        <v>210</v>
      </c>
      <c r="BK278" s="233">
        <f>BK279+BK303+BK316+BK341</f>
        <v>0</v>
      </c>
    </row>
    <row r="279" s="11" customFormat="1" ht="19.92" customHeight="1">
      <c r="B279" s="220"/>
      <c r="C279" s="221"/>
      <c r="D279" s="222" t="s">
        <v>71</v>
      </c>
      <c r="E279" s="234" t="s">
        <v>661</v>
      </c>
      <c r="F279" s="234" t="s">
        <v>662</v>
      </c>
      <c r="G279" s="221"/>
      <c r="H279" s="221"/>
      <c r="I279" s="224"/>
      <c r="J279" s="235">
        <f>BK279</f>
        <v>0</v>
      </c>
      <c r="K279" s="221"/>
      <c r="L279" s="226"/>
      <c r="M279" s="227"/>
      <c r="N279" s="228"/>
      <c r="O279" s="228"/>
      <c r="P279" s="229">
        <f>SUM(P280:P302)</f>
        <v>0</v>
      </c>
      <c r="Q279" s="228"/>
      <c r="R279" s="229">
        <f>SUM(R280:R302)</f>
        <v>0.7287342</v>
      </c>
      <c r="S279" s="228"/>
      <c r="T279" s="230">
        <f>SUM(T280:T302)</f>
        <v>0</v>
      </c>
      <c r="AR279" s="231" t="s">
        <v>81</v>
      </c>
      <c r="AT279" s="232" t="s">
        <v>71</v>
      </c>
      <c r="AU279" s="232" t="s">
        <v>79</v>
      </c>
      <c r="AY279" s="231" t="s">
        <v>210</v>
      </c>
      <c r="BK279" s="233">
        <f>SUM(BK280:BK302)</f>
        <v>0</v>
      </c>
    </row>
    <row r="280" s="1" customFormat="1" ht="22.8" customHeight="1">
      <c r="B280" s="47"/>
      <c r="C280" s="236" t="s">
        <v>543</v>
      </c>
      <c r="D280" s="236" t="s">
        <v>212</v>
      </c>
      <c r="E280" s="237" t="s">
        <v>1293</v>
      </c>
      <c r="F280" s="238" t="s">
        <v>1294</v>
      </c>
      <c r="G280" s="239" t="s">
        <v>215</v>
      </c>
      <c r="H280" s="240">
        <v>71.677999999999997</v>
      </c>
      <c r="I280" s="241"/>
      <c r="J280" s="242">
        <f>ROUND(I280*H280,2)</f>
        <v>0</v>
      </c>
      <c r="K280" s="238" t="s">
        <v>216</v>
      </c>
      <c r="L280" s="73"/>
      <c r="M280" s="243" t="s">
        <v>21</v>
      </c>
      <c r="N280" s="244" t="s">
        <v>43</v>
      </c>
      <c r="O280" s="48"/>
      <c r="P280" s="245">
        <f>O280*H280</f>
        <v>0</v>
      </c>
      <c r="Q280" s="245">
        <v>0</v>
      </c>
      <c r="R280" s="245">
        <f>Q280*H280</f>
        <v>0</v>
      </c>
      <c r="S280" s="245">
        <v>0</v>
      </c>
      <c r="T280" s="246">
        <f>S280*H280</f>
        <v>0</v>
      </c>
      <c r="AR280" s="25" t="s">
        <v>140</v>
      </c>
      <c r="AT280" s="25" t="s">
        <v>212</v>
      </c>
      <c r="AU280" s="25" t="s">
        <v>81</v>
      </c>
      <c r="AY280" s="25" t="s">
        <v>210</v>
      </c>
      <c r="BE280" s="247">
        <f>IF(N280="základní",J280,0)</f>
        <v>0</v>
      </c>
      <c r="BF280" s="247">
        <f>IF(N280="snížená",J280,0)</f>
        <v>0</v>
      </c>
      <c r="BG280" s="247">
        <f>IF(N280="zákl. přenesená",J280,0)</f>
        <v>0</v>
      </c>
      <c r="BH280" s="247">
        <f>IF(N280="sníž. přenesená",J280,0)</f>
        <v>0</v>
      </c>
      <c r="BI280" s="247">
        <f>IF(N280="nulová",J280,0)</f>
        <v>0</v>
      </c>
      <c r="BJ280" s="25" t="s">
        <v>79</v>
      </c>
      <c r="BK280" s="247">
        <f>ROUND(I280*H280,2)</f>
        <v>0</v>
      </c>
      <c r="BL280" s="25" t="s">
        <v>140</v>
      </c>
      <c r="BM280" s="25" t="s">
        <v>2510</v>
      </c>
    </row>
    <row r="281" s="1" customFormat="1">
      <c r="B281" s="47"/>
      <c r="C281" s="75"/>
      <c r="D281" s="248" t="s">
        <v>219</v>
      </c>
      <c r="E281" s="75"/>
      <c r="F281" s="249" t="s">
        <v>667</v>
      </c>
      <c r="G281" s="75"/>
      <c r="H281" s="75"/>
      <c r="I281" s="204"/>
      <c r="J281" s="75"/>
      <c r="K281" s="75"/>
      <c r="L281" s="73"/>
      <c r="M281" s="250"/>
      <c r="N281" s="48"/>
      <c r="O281" s="48"/>
      <c r="P281" s="48"/>
      <c r="Q281" s="48"/>
      <c r="R281" s="48"/>
      <c r="S281" s="48"/>
      <c r="T281" s="96"/>
      <c r="AT281" s="25" t="s">
        <v>219</v>
      </c>
      <c r="AU281" s="25" t="s">
        <v>81</v>
      </c>
    </row>
    <row r="282" s="12" customFormat="1">
      <c r="B282" s="251"/>
      <c r="C282" s="252"/>
      <c r="D282" s="248" t="s">
        <v>221</v>
      </c>
      <c r="E282" s="253" t="s">
        <v>21</v>
      </c>
      <c r="F282" s="254" t="s">
        <v>2381</v>
      </c>
      <c r="G282" s="252"/>
      <c r="H282" s="253" t="s">
        <v>21</v>
      </c>
      <c r="I282" s="255"/>
      <c r="J282" s="252"/>
      <c r="K282" s="252"/>
      <c r="L282" s="256"/>
      <c r="M282" s="257"/>
      <c r="N282" s="258"/>
      <c r="O282" s="258"/>
      <c r="P282" s="258"/>
      <c r="Q282" s="258"/>
      <c r="R282" s="258"/>
      <c r="S282" s="258"/>
      <c r="T282" s="259"/>
      <c r="AT282" s="260" t="s">
        <v>221</v>
      </c>
      <c r="AU282" s="260" t="s">
        <v>81</v>
      </c>
      <c r="AV282" s="12" t="s">
        <v>79</v>
      </c>
      <c r="AW282" s="12" t="s">
        <v>35</v>
      </c>
      <c r="AX282" s="12" t="s">
        <v>72</v>
      </c>
      <c r="AY282" s="260" t="s">
        <v>210</v>
      </c>
    </row>
    <row r="283" s="13" customFormat="1">
      <c r="B283" s="261"/>
      <c r="C283" s="262"/>
      <c r="D283" s="248" t="s">
        <v>221</v>
      </c>
      <c r="E283" s="263" t="s">
        <v>21</v>
      </c>
      <c r="F283" s="264" t="s">
        <v>2511</v>
      </c>
      <c r="G283" s="262"/>
      <c r="H283" s="265">
        <v>62.121000000000002</v>
      </c>
      <c r="I283" s="266"/>
      <c r="J283" s="262"/>
      <c r="K283" s="262"/>
      <c r="L283" s="267"/>
      <c r="M283" s="268"/>
      <c r="N283" s="269"/>
      <c r="O283" s="269"/>
      <c r="P283" s="269"/>
      <c r="Q283" s="269"/>
      <c r="R283" s="269"/>
      <c r="S283" s="269"/>
      <c r="T283" s="270"/>
      <c r="AT283" s="271" t="s">
        <v>221</v>
      </c>
      <c r="AU283" s="271" t="s">
        <v>81</v>
      </c>
      <c r="AV283" s="13" t="s">
        <v>81</v>
      </c>
      <c r="AW283" s="13" t="s">
        <v>35</v>
      </c>
      <c r="AX283" s="13" t="s">
        <v>72</v>
      </c>
      <c r="AY283" s="271" t="s">
        <v>210</v>
      </c>
    </row>
    <row r="284" s="13" customFormat="1">
      <c r="B284" s="261"/>
      <c r="C284" s="262"/>
      <c r="D284" s="248" t="s">
        <v>221</v>
      </c>
      <c r="E284" s="263" t="s">
        <v>21</v>
      </c>
      <c r="F284" s="264" t="s">
        <v>2405</v>
      </c>
      <c r="G284" s="262"/>
      <c r="H284" s="265">
        <v>9.5570000000000004</v>
      </c>
      <c r="I284" s="266"/>
      <c r="J284" s="262"/>
      <c r="K284" s="262"/>
      <c r="L284" s="267"/>
      <c r="M284" s="268"/>
      <c r="N284" s="269"/>
      <c r="O284" s="269"/>
      <c r="P284" s="269"/>
      <c r="Q284" s="269"/>
      <c r="R284" s="269"/>
      <c r="S284" s="269"/>
      <c r="T284" s="270"/>
      <c r="AT284" s="271" t="s">
        <v>221</v>
      </c>
      <c r="AU284" s="271" t="s">
        <v>81</v>
      </c>
      <c r="AV284" s="13" t="s">
        <v>81</v>
      </c>
      <c r="AW284" s="13" t="s">
        <v>35</v>
      </c>
      <c r="AX284" s="13" t="s">
        <v>72</v>
      </c>
      <c r="AY284" s="271" t="s">
        <v>210</v>
      </c>
    </row>
    <row r="285" s="14" customFormat="1">
      <c r="B285" s="272"/>
      <c r="C285" s="273"/>
      <c r="D285" s="248" t="s">
        <v>221</v>
      </c>
      <c r="E285" s="274" t="s">
        <v>21</v>
      </c>
      <c r="F285" s="275" t="s">
        <v>227</v>
      </c>
      <c r="G285" s="273"/>
      <c r="H285" s="276">
        <v>71.677999999999997</v>
      </c>
      <c r="I285" s="277"/>
      <c r="J285" s="273"/>
      <c r="K285" s="273"/>
      <c r="L285" s="278"/>
      <c r="M285" s="279"/>
      <c r="N285" s="280"/>
      <c r="O285" s="280"/>
      <c r="P285" s="280"/>
      <c r="Q285" s="280"/>
      <c r="R285" s="280"/>
      <c r="S285" s="280"/>
      <c r="T285" s="281"/>
      <c r="AT285" s="282" t="s">
        <v>221</v>
      </c>
      <c r="AU285" s="282" t="s">
        <v>81</v>
      </c>
      <c r="AV285" s="14" t="s">
        <v>217</v>
      </c>
      <c r="AW285" s="14" t="s">
        <v>35</v>
      </c>
      <c r="AX285" s="14" t="s">
        <v>79</v>
      </c>
      <c r="AY285" s="282" t="s">
        <v>210</v>
      </c>
    </row>
    <row r="286" s="1" customFormat="1" ht="14.4" customHeight="1">
      <c r="B286" s="47"/>
      <c r="C286" s="284" t="s">
        <v>548</v>
      </c>
      <c r="D286" s="284" t="s">
        <v>328</v>
      </c>
      <c r="E286" s="285" t="s">
        <v>2512</v>
      </c>
      <c r="F286" s="286" t="s">
        <v>671</v>
      </c>
      <c r="G286" s="287" t="s">
        <v>318</v>
      </c>
      <c r="H286" s="288">
        <v>0.025000000000000001</v>
      </c>
      <c r="I286" s="289"/>
      <c r="J286" s="290">
        <f>ROUND(I286*H286,2)</f>
        <v>0</v>
      </c>
      <c r="K286" s="286" t="s">
        <v>216</v>
      </c>
      <c r="L286" s="291"/>
      <c r="M286" s="292" t="s">
        <v>21</v>
      </c>
      <c r="N286" s="293" t="s">
        <v>43</v>
      </c>
      <c r="O286" s="48"/>
      <c r="P286" s="245">
        <f>O286*H286</f>
        <v>0</v>
      </c>
      <c r="Q286" s="245">
        <v>1</v>
      </c>
      <c r="R286" s="245">
        <f>Q286*H286</f>
        <v>0.025000000000000001</v>
      </c>
      <c r="S286" s="245">
        <v>0</v>
      </c>
      <c r="T286" s="246">
        <f>S286*H286</f>
        <v>0</v>
      </c>
      <c r="AR286" s="25" t="s">
        <v>400</v>
      </c>
      <c r="AT286" s="25" t="s">
        <v>328</v>
      </c>
      <c r="AU286" s="25" t="s">
        <v>81</v>
      </c>
      <c r="AY286" s="25" t="s">
        <v>210</v>
      </c>
      <c r="BE286" s="247">
        <f>IF(N286="základní",J286,0)</f>
        <v>0</v>
      </c>
      <c r="BF286" s="247">
        <f>IF(N286="snížená",J286,0)</f>
        <v>0</v>
      </c>
      <c r="BG286" s="247">
        <f>IF(N286="zákl. přenesená",J286,0)</f>
        <v>0</v>
      </c>
      <c r="BH286" s="247">
        <f>IF(N286="sníž. přenesená",J286,0)</f>
        <v>0</v>
      </c>
      <c r="BI286" s="247">
        <f>IF(N286="nulová",J286,0)</f>
        <v>0</v>
      </c>
      <c r="BJ286" s="25" t="s">
        <v>79</v>
      </c>
      <c r="BK286" s="247">
        <f>ROUND(I286*H286,2)</f>
        <v>0</v>
      </c>
      <c r="BL286" s="25" t="s">
        <v>140</v>
      </c>
      <c r="BM286" s="25" t="s">
        <v>2513</v>
      </c>
    </row>
    <row r="287" s="13" customFormat="1">
      <c r="B287" s="261"/>
      <c r="C287" s="262"/>
      <c r="D287" s="248" t="s">
        <v>221</v>
      </c>
      <c r="E287" s="262"/>
      <c r="F287" s="264" t="s">
        <v>2514</v>
      </c>
      <c r="G287" s="262"/>
      <c r="H287" s="265">
        <v>0.025000000000000001</v>
      </c>
      <c r="I287" s="266"/>
      <c r="J287" s="262"/>
      <c r="K287" s="262"/>
      <c r="L287" s="267"/>
      <c r="M287" s="268"/>
      <c r="N287" s="269"/>
      <c r="O287" s="269"/>
      <c r="P287" s="269"/>
      <c r="Q287" s="269"/>
      <c r="R287" s="269"/>
      <c r="S287" s="269"/>
      <c r="T287" s="270"/>
      <c r="AT287" s="271" t="s">
        <v>221</v>
      </c>
      <c r="AU287" s="271" t="s">
        <v>81</v>
      </c>
      <c r="AV287" s="13" t="s">
        <v>81</v>
      </c>
      <c r="AW287" s="13" t="s">
        <v>6</v>
      </c>
      <c r="AX287" s="13" t="s">
        <v>79</v>
      </c>
      <c r="AY287" s="271" t="s">
        <v>210</v>
      </c>
    </row>
    <row r="288" s="1" customFormat="1" ht="22.8" customHeight="1">
      <c r="B288" s="47"/>
      <c r="C288" s="236" t="s">
        <v>552</v>
      </c>
      <c r="D288" s="236" t="s">
        <v>212</v>
      </c>
      <c r="E288" s="237" t="s">
        <v>1315</v>
      </c>
      <c r="F288" s="238" t="s">
        <v>1316</v>
      </c>
      <c r="G288" s="239" t="s">
        <v>215</v>
      </c>
      <c r="H288" s="240">
        <v>71.677999999999997</v>
      </c>
      <c r="I288" s="241"/>
      <c r="J288" s="242">
        <f>ROUND(I288*H288,2)</f>
        <v>0</v>
      </c>
      <c r="K288" s="238" t="s">
        <v>216</v>
      </c>
      <c r="L288" s="73"/>
      <c r="M288" s="243" t="s">
        <v>21</v>
      </c>
      <c r="N288" s="244" t="s">
        <v>43</v>
      </c>
      <c r="O288" s="48"/>
      <c r="P288" s="245">
        <f>O288*H288</f>
        <v>0</v>
      </c>
      <c r="Q288" s="245">
        <v>0.00040000000000000002</v>
      </c>
      <c r="R288" s="245">
        <f>Q288*H288</f>
        <v>0.028671200000000001</v>
      </c>
      <c r="S288" s="245">
        <v>0</v>
      </c>
      <c r="T288" s="246">
        <f>S288*H288</f>
        <v>0</v>
      </c>
      <c r="AR288" s="25" t="s">
        <v>140</v>
      </c>
      <c r="AT288" s="25" t="s">
        <v>212</v>
      </c>
      <c r="AU288" s="25" t="s">
        <v>81</v>
      </c>
      <c r="AY288" s="25" t="s">
        <v>210</v>
      </c>
      <c r="BE288" s="247">
        <f>IF(N288="základní",J288,0)</f>
        <v>0</v>
      </c>
      <c r="BF288" s="247">
        <f>IF(N288="snížená",J288,0)</f>
        <v>0</v>
      </c>
      <c r="BG288" s="247">
        <f>IF(N288="zákl. přenesená",J288,0)</f>
        <v>0</v>
      </c>
      <c r="BH288" s="247">
        <f>IF(N288="sníž. přenesená",J288,0)</f>
        <v>0</v>
      </c>
      <c r="BI288" s="247">
        <f>IF(N288="nulová",J288,0)</f>
        <v>0</v>
      </c>
      <c r="BJ288" s="25" t="s">
        <v>79</v>
      </c>
      <c r="BK288" s="247">
        <f>ROUND(I288*H288,2)</f>
        <v>0</v>
      </c>
      <c r="BL288" s="25" t="s">
        <v>140</v>
      </c>
      <c r="BM288" s="25" t="s">
        <v>2515</v>
      </c>
    </row>
    <row r="289" s="1" customFormat="1">
      <c r="B289" s="47"/>
      <c r="C289" s="75"/>
      <c r="D289" s="248" t="s">
        <v>219</v>
      </c>
      <c r="E289" s="75"/>
      <c r="F289" s="249" t="s">
        <v>678</v>
      </c>
      <c r="G289" s="75"/>
      <c r="H289" s="75"/>
      <c r="I289" s="204"/>
      <c r="J289" s="75"/>
      <c r="K289" s="75"/>
      <c r="L289" s="73"/>
      <c r="M289" s="250"/>
      <c r="N289" s="48"/>
      <c r="O289" s="48"/>
      <c r="P289" s="48"/>
      <c r="Q289" s="48"/>
      <c r="R289" s="48"/>
      <c r="S289" s="48"/>
      <c r="T289" s="96"/>
      <c r="AT289" s="25" t="s">
        <v>219</v>
      </c>
      <c r="AU289" s="25" t="s">
        <v>81</v>
      </c>
    </row>
    <row r="290" s="12" customFormat="1">
      <c r="B290" s="251"/>
      <c r="C290" s="252"/>
      <c r="D290" s="248" t="s">
        <v>221</v>
      </c>
      <c r="E290" s="253" t="s">
        <v>21</v>
      </c>
      <c r="F290" s="254" t="s">
        <v>2381</v>
      </c>
      <c r="G290" s="252"/>
      <c r="H290" s="253" t="s">
        <v>21</v>
      </c>
      <c r="I290" s="255"/>
      <c r="J290" s="252"/>
      <c r="K290" s="252"/>
      <c r="L290" s="256"/>
      <c r="M290" s="257"/>
      <c r="N290" s="258"/>
      <c r="O290" s="258"/>
      <c r="P290" s="258"/>
      <c r="Q290" s="258"/>
      <c r="R290" s="258"/>
      <c r="S290" s="258"/>
      <c r="T290" s="259"/>
      <c r="AT290" s="260" t="s">
        <v>221</v>
      </c>
      <c r="AU290" s="260" t="s">
        <v>81</v>
      </c>
      <c r="AV290" s="12" t="s">
        <v>79</v>
      </c>
      <c r="AW290" s="12" t="s">
        <v>35</v>
      </c>
      <c r="AX290" s="12" t="s">
        <v>72</v>
      </c>
      <c r="AY290" s="260" t="s">
        <v>210</v>
      </c>
    </row>
    <row r="291" s="13" customFormat="1">
      <c r="B291" s="261"/>
      <c r="C291" s="262"/>
      <c r="D291" s="248" t="s">
        <v>221</v>
      </c>
      <c r="E291" s="263" t="s">
        <v>21</v>
      </c>
      <c r="F291" s="264" t="s">
        <v>2511</v>
      </c>
      <c r="G291" s="262"/>
      <c r="H291" s="265">
        <v>62.121000000000002</v>
      </c>
      <c r="I291" s="266"/>
      <c r="J291" s="262"/>
      <c r="K291" s="262"/>
      <c r="L291" s="267"/>
      <c r="M291" s="268"/>
      <c r="N291" s="269"/>
      <c r="O291" s="269"/>
      <c r="P291" s="269"/>
      <c r="Q291" s="269"/>
      <c r="R291" s="269"/>
      <c r="S291" s="269"/>
      <c r="T291" s="270"/>
      <c r="AT291" s="271" t="s">
        <v>221</v>
      </c>
      <c r="AU291" s="271" t="s">
        <v>81</v>
      </c>
      <c r="AV291" s="13" t="s">
        <v>81</v>
      </c>
      <c r="AW291" s="13" t="s">
        <v>35</v>
      </c>
      <c r="AX291" s="13" t="s">
        <v>72</v>
      </c>
      <c r="AY291" s="271" t="s">
        <v>210</v>
      </c>
    </row>
    <row r="292" s="13" customFormat="1">
      <c r="B292" s="261"/>
      <c r="C292" s="262"/>
      <c r="D292" s="248" t="s">
        <v>221</v>
      </c>
      <c r="E292" s="263" t="s">
        <v>21</v>
      </c>
      <c r="F292" s="264" t="s">
        <v>2405</v>
      </c>
      <c r="G292" s="262"/>
      <c r="H292" s="265">
        <v>9.5570000000000004</v>
      </c>
      <c r="I292" s="266"/>
      <c r="J292" s="262"/>
      <c r="K292" s="262"/>
      <c r="L292" s="267"/>
      <c r="M292" s="268"/>
      <c r="N292" s="269"/>
      <c r="O292" s="269"/>
      <c r="P292" s="269"/>
      <c r="Q292" s="269"/>
      <c r="R292" s="269"/>
      <c r="S292" s="269"/>
      <c r="T292" s="270"/>
      <c r="AT292" s="271" t="s">
        <v>221</v>
      </c>
      <c r="AU292" s="271" t="s">
        <v>81</v>
      </c>
      <c r="AV292" s="13" t="s">
        <v>81</v>
      </c>
      <c r="AW292" s="13" t="s">
        <v>35</v>
      </c>
      <c r="AX292" s="13" t="s">
        <v>72</v>
      </c>
      <c r="AY292" s="271" t="s">
        <v>210</v>
      </c>
    </row>
    <row r="293" s="14" customFormat="1">
      <c r="B293" s="272"/>
      <c r="C293" s="273"/>
      <c r="D293" s="248" t="s">
        <v>221</v>
      </c>
      <c r="E293" s="274" t="s">
        <v>21</v>
      </c>
      <c r="F293" s="275" t="s">
        <v>227</v>
      </c>
      <c r="G293" s="273"/>
      <c r="H293" s="276">
        <v>71.677999999999997</v>
      </c>
      <c r="I293" s="277"/>
      <c r="J293" s="273"/>
      <c r="K293" s="273"/>
      <c r="L293" s="278"/>
      <c r="M293" s="279"/>
      <c r="N293" s="280"/>
      <c r="O293" s="280"/>
      <c r="P293" s="280"/>
      <c r="Q293" s="280"/>
      <c r="R293" s="280"/>
      <c r="S293" s="280"/>
      <c r="T293" s="281"/>
      <c r="AT293" s="282" t="s">
        <v>221</v>
      </c>
      <c r="AU293" s="282" t="s">
        <v>81</v>
      </c>
      <c r="AV293" s="14" t="s">
        <v>217</v>
      </c>
      <c r="AW293" s="14" t="s">
        <v>35</v>
      </c>
      <c r="AX293" s="14" t="s">
        <v>79</v>
      </c>
      <c r="AY293" s="282" t="s">
        <v>210</v>
      </c>
    </row>
    <row r="294" s="1" customFormat="1" ht="14.4" customHeight="1">
      <c r="B294" s="47"/>
      <c r="C294" s="284" t="s">
        <v>559</v>
      </c>
      <c r="D294" s="284" t="s">
        <v>328</v>
      </c>
      <c r="E294" s="285" t="s">
        <v>2516</v>
      </c>
      <c r="F294" s="286" t="s">
        <v>2517</v>
      </c>
      <c r="G294" s="287" t="s">
        <v>215</v>
      </c>
      <c r="H294" s="288">
        <v>86.013999999999996</v>
      </c>
      <c r="I294" s="289"/>
      <c r="J294" s="290">
        <f>ROUND(I294*H294,2)</f>
        <v>0</v>
      </c>
      <c r="K294" s="286" t="s">
        <v>216</v>
      </c>
      <c r="L294" s="291"/>
      <c r="M294" s="292" t="s">
        <v>21</v>
      </c>
      <c r="N294" s="293" t="s">
        <v>43</v>
      </c>
      <c r="O294" s="48"/>
      <c r="P294" s="245">
        <f>O294*H294</f>
        <v>0</v>
      </c>
      <c r="Q294" s="245">
        <v>0.0044999999999999997</v>
      </c>
      <c r="R294" s="245">
        <f>Q294*H294</f>
        <v>0.38706299999999993</v>
      </c>
      <c r="S294" s="245">
        <v>0</v>
      </c>
      <c r="T294" s="246">
        <f>S294*H294</f>
        <v>0</v>
      </c>
      <c r="AR294" s="25" t="s">
        <v>400</v>
      </c>
      <c r="AT294" s="25" t="s">
        <v>328</v>
      </c>
      <c r="AU294" s="25" t="s">
        <v>81</v>
      </c>
      <c r="AY294" s="25" t="s">
        <v>210</v>
      </c>
      <c r="BE294" s="247">
        <f>IF(N294="základní",J294,0)</f>
        <v>0</v>
      </c>
      <c r="BF294" s="247">
        <f>IF(N294="snížená",J294,0)</f>
        <v>0</v>
      </c>
      <c r="BG294" s="247">
        <f>IF(N294="zákl. přenesená",J294,0)</f>
        <v>0</v>
      </c>
      <c r="BH294" s="247">
        <f>IF(N294="sníž. přenesená",J294,0)</f>
        <v>0</v>
      </c>
      <c r="BI294" s="247">
        <f>IF(N294="nulová",J294,0)</f>
        <v>0</v>
      </c>
      <c r="BJ294" s="25" t="s">
        <v>79</v>
      </c>
      <c r="BK294" s="247">
        <f>ROUND(I294*H294,2)</f>
        <v>0</v>
      </c>
      <c r="BL294" s="25" t="s">
        <v>140</v>
      </c>
      <c r="BM294" s="25" t="s">
        <v>2518</v>
      </c>
    </row>
    <row r="295" s="13" customFormat="1">
      <c r="B295" s="261"/>
      <c r="C295" s="262"/>
      <c r="D295" s="248" t="s">
        <v>221</v>
      </c>
      <c r="E295" s="262"/>
      <c r="F295" s="264" t="s">
        <v>2519</v>
      </c>
      <c r="G295" s="262"/>
      <c r="H295" s="265">
        <v>86.013999999999996</v>
      </c>
      <c r="I295" s="266"/>
      <c r="J295" s="262"/>
      <c r="K295" s="262"/>
      <c r="L295" s="267"/>
      <c r="M295" s="268"/>
      <c r="N295" s="269"/>
      <c r="O295" s="269"/>
      <c r="P295" s="269"/>
      <c r="Q295" s="269"/>
      <c r="R295" s="269"/>
      <c r="S295" s="269"/>
      <c r="T295" s="270"/>
      <c r="AT295" s="271" t="s">
        <v>221</v>
      </c>
      <c r="AU295" s="271" t="s">
        <v>81</v>
      </c>
      <c r="AV295" s="13" t="s">
        <v>81</v>
      </c>
      <c r="AW295" s="13" t="s">
        <v>6</v>
      </c>
      <c r="AX295" s="13" t="s">
        <v>79</v>
      </c>
      <c r="AY295" s="271" t="s">
        <v>210</v>
      </c>
    </row>
    <row r="296" s="1" customFormat="1" ht="22.8" customHeight="1">
      <c r="B296" s="47"/>
      <c r="C296" s="236" t="s">
        <v>563</v>
      </c>
      <c r="D296" s="236" t="s">
        <v>212</v>
      </c>
      <c r="E296" s="237" t="s">
        <v>2520</v>
      </c>
      <c r="F296" s="238" t="s">
        <v>2521</v>
      </c>
      <c r="G296" s="239" t="s">
        <v>215</v>
      </c>
      <c r="H296" s="240">
        <v>96</v>
      </c>
      <c r="I296" s="241"/>
      <c r="J296" s="242">
        <f>ROUND(I296*H296,2)</f>
        <v>0</v>
      </c>
      <c r="K296" s="238" t="s">
        <v>216</v>
      </c>
      <c r="L296" s="73"/>
      <c r="M296" s="243" t="s">
        <v>21</v>
      </c>
      <c r="N296" s="244" t="s">
        <v>43</v>
      </c>
      <c r="O296" s="48"/>
      <c r="P296" s="245">
        <f>O296*H296</f>
        <v>0</v>
      </c>
      <c r="Q296" s="245">
        <v>0.0030000000000000001</v>
      </c>
      <c r="R296" s="245">
        <f>Q296*H296</f>
        <v>0.28800000000000003</v>
      </c>
      <c r="S296" s="245">
        <v>0</v>
      </c>
      <c r="T296" s="246">
        <f>S296*H296</f>
        <v>0</v>
      </c>
      <c r="AR296" s="25" t="s">
        <v>140</v>
      </c>
      <c r="AT296" s="25" t="s">
        <v>212</v>
      </c>
      <c r="AU296" s="25" t="s">
        <v>81</v>
      </c>
      <c r="AY296" s="25" t="s">
        <v>210</v>
      </c>
      <c r="BE296" s="247">
        <f>IF(N296="základní",J296,0)</f>
        <v>0</v>
      </c>
      <c r="BF296" s="247">
        <f>IF(N296="snížená",J296,0)</f>
        <v>0</v>
      </c>
      <c r="BG296" s="247">
        <f>IF(N296="zákl. přenesená",J296,0)</f>
        <v>0</v>
      </c>
      <c r="BH296" s="247">
        <f>IF(N296="sníž. přenesená",J296,0)</f>
        <v>0</v>
      </c>
      <c r="BI296" s="247">
        <f>IF(N296="nulová",J296,0)</f>
        <v>0</v>
      </c>
      <c r="BJ296" s="25" t="s">
        <v>79</v>
      </c>
      <c r="BK296" s="247">
        <f>ROUND(I296*H296,2)</f>
        <v>0</v>
      </c>
      <c r="BL296" s="25" t="s">
        <v>140</v>
      </c>
      <c r="BM296" s="25" t="s">
        <v>2522</v>
      </c>
    </row>
    <row r="297" s="12" customFormat="1">
      <c r="B297" s="251"/>
      <c r="C297" s="252"/>
      <c r="D297" s="248" t="s">
        <v>221</v>
      </c>
      <c r="E297" s="253" t="s">
        <v>21</v>
      </c>
      <c r="F297" s="254" t="s">
        <v>2348</v>
      </c>
      <c r="G297" s="252"/>
      <c r="H297" s="253" t="s">
        <v>21</v>
      </c>
      <c r="I297" s="255"/>
      <c r="J297" s="252"/>
      <c r="K297" s="252"/>
      <c r="L297" s="256"/>
      <c r="M297" s="257"/>
      <c r="N297" s="258"/>
      <c r="O297" s="258"/>
      <c r="P297" s="258"/>
      <c r="Q297" s="258"/>
      <c r="R297" s="258"/>
      <c r="S297" s="258"/>
      <c r="T297" s="259"/>
      <c r="AT297" s="260" t="s">
        <v>221</v>
      </c>
      <c r="AU297" s="260" t="s">
        <v>81</v>
      </c>
      <c r="AV297" s="12" t="s">
        <v>79</v>
      </c>
      <c r="AW297" s="12" t="s">
        <v>35</v>
      </c>
      <c r="AX297" s="12" t="s">
        <v>72</v>
      </c>
      <c r="AY297" s="260" t="s">
        <v>210</v>
      </c>
    </row>
    <row r="298" s="13" customFormat="1">
      <c r="B298" s="261"/>
      <c r="C298" s="262"/>
      <c r="D298" s="248" t="s">
        <v>221</v>
      </c>
      <c r="E298" s="263" t="s">
        <v>21</v>
      </c>
      <c r="F298" s="264" t="s">
        <v>2498</v>
      </c>
      <c r="G298" s="262"/>
      <c r="H298" s="265">
        <v>85</v>
      </c>
      <c r="I298" s="266"/>
      <c r="J298" s="262"/>
      <c r="K298" s="262"/>
      <c r="L298" s="267"/>
      <c r="M298" s="268"/>
      <c r="N298" s="269"/>
      <c r="O298" s="269"/>
      <c r="P298" s="269"/>
      <c r="Q298" s="269"/>
      <c r="R298" s="269"/>
      <c r="S298" s="269"/>
      <c r="T298" s="270"/>
      <c r="AT298" s="271" t="s">
        <v>221</v>
      </c>
      <c r="AU298" s="271" t="s">
        <v>81</v>
      </c>
      <c r="AV298" s="13" t="s">
        <v>81</v>
      </c>
      <c r="AW298" s="13" t="s">
        <v>35</v>
      </c>
      <c r="AX298" s="13" t="s">
        <v>72</v>
      </c>
      <c r="AY298" s="271" t="s">
        <v>210</v>
      </c>
    </row>
    <row r="299" s="13" customFormat="1">
      <c r="B299" s="261"/>
      <c r="C299" s="262"/>
      <c r="D299" s="248" t="s">
        <v>221</v>
      </c>
      <c r="E299" s="263" t="s">
        <v>21</v>
      </c>
      <c r="F299" s="264" t="s">
        <v>2499</v>
      </c>
      <c r="G299" s="262"/>
      <c r="H299" s="265">
        <v>11</v>
      </c>
      <c r="I299" s="266"/>
      <c r="J299" s="262"/>
      <c r="K299" s="262"/>
      <c r="L299" s="267"/>
      <c r="M299" s="268"/>
      <c r="N299" s="269"/>
      <c r="O299" s="269"/>
      <c r="P299" s="269"/>
      <c r="Q299" s="269"/>
      <c r="R299" s="269"/>
      <c r="S299" s="269"/>
      <c r="T299" s="270"/>
      <c r="AT299" s="271" t="s">
        <v>221</v>
      </c>
      <c r="AU299" s="271" t="s">
        <v>81</v>
      </c>
      <c r="AV299" s="13" t="s">
        <v>81</v>
      </c>
      <c r="AW299" s="13" t="s">
        <v>35</v>
      </c>
      <c r="AX299" s="13" t="s">
        <v>72</v>
      </c>
      <c r="AY299" s="271" t="s">
        <v>210</v>
      </c>
    </row>
    <row r="300" s="14" customFormat="1">
      <c r="B300" s="272"/>
      <c r="C300" s="273"/>
      <c r="D300" s="248" t="s">
        <v>221</v>
      </c>
      <c r="E300" s="274" t="s">
        <v>21</v>
      </c>
      <c r="F300" s="275" t="s">
        <v>227</v>
      </c>
      <c r="G300" s="273"/>
      <c r="H300" s="276">
        <v>96</v>
      </c>
      <c r="I300" s="277"/>
      <c r="J300" s="273"/>
      <c r="K300" s="273"/>
      <c r="L300" s="278"/>
      <c r="M300" s="279"/>
      <c r="N300" s="280"/>
      <c r="O300" s="280"/>
      <c r="P300" s="280"/>
      <c r="Q300" s="280"/>
      <c r="R300" s="280"/>
      <c r="S300" s="280"/>
      <c r="T300" s="281"/>
      <c r="AT300" s="282" t="s">
        <v>221</v>
      </c>
      <c r="AU300" s="282" t="s">
        <v>81</v>
      </c>
      <c r="AV300" s="14" t="s">
        <v>217</v>
      </c>
      <c r="AW300" s="14" t="s">
        <v>35</v>
      </c>
      <c r="AX300" s="14" t="s">
        <v>79</v>
      </c>
      <c r="AY300" s="282" t="s">
        <v>210</v>
      </c>
    </row>
    <row r="301" s="1" customFormat="1" ht="34.2" customHeight="1">
      <c r="B301" s="47"/>
      <c r="C301" s="236" t="s">
        <v>567</v>
      </c>
      <c r="D301" s="236" t="s">
        <v>212</v>
      </c>
      <c r="E301" s="237" t="s">
        <v>693</v>
      </c>
      <c r="F301" s="238" t="s">
        <v>694</v>
      </c>
      <c r="G301" s="239" t="s">
        <v>318</v>
      </c>
      <c r="H301" s="240">
        <v>0.72899999999999998</v>
      </c>
      <c r="I301" s="241"/>
      <c r="J301" s="242">
        <f>ROUND(I301*H301,2)</f>
        <v>0</v>
      </c>
      <c r="K301" s="238" t="s">
        <v>216</v>
      </c>
      <c r="L301" s="73"/>
      <c r="M301" s="243" t="s">
        <v>21</v>
      </c>
      <c r="N301" s="244" t="s">
        <v>43</v>
      </c>
      <c r="O301" s="48"/>
      <c r="P301" s="245">
        <f>O301*H301</f>
        <v>0</v>
      </c>
      <c r="Q301" s="245">
        <v>0</v>
      </c>
      <c r="R301" s="245">
        <f>Q301*H301</f>
        <v>0</v>
      </c>
      <c r="S301" s="245">
        <v>0</v>
      </c>
      <c r="T301" s="246">
        <f>S301*H301</f>
        <v>0</v>
      </c>
      <c r="AR301" s="25" t="s">
        <v>140</v>
      </c>
      <c r="AT301" s="25" t="s">
        <v>212</v>
      </c>
      <c r="AU301" s="25" t="s">
        <v>81</v>
      </c>
      <c r="AY301" s="25" t="s">
        <v>210</v>
      </c>
      <c r="BE301" s="247">
        <f>IF(N301="základní",J301,0)</f>
        <v>0</v>
      </c>
      <c r="BF301" s="247">
        <f>IF(N301="snížená",J301,0)</f>
        <v>0</v>
      </c>
      <c r="BG301" s="247">
        <f>IF(N301="zákl. přenesená",J301,0)</f>
        <v>0</v>
      </c>
      <c r="BH301" s="247">
        <f>IF(N301="sníž. přenesená",J301,0)</f>
        <v>0</v>
      </c>
      <c r="BI301" s="247">
        <f>IF(N301="nulová",J301,0)</f>
        <v>0</v>
      </c>
      <c r="BJ301" s="25" t="s">
        <v>79</v>
      </c>
      <c r="BK301" s="247">
        <f>ROUND(I301*H301,2)</f>
        <v>0</v>
      </c>
      <c r="BL301" s="25" t="s">
        <v>140</v>
      </c>
      <c r="BM301" s="25" t="s">
        <v>2523</v>
      </c>
    </row>
    <row r="302" s="1" customFormat="1">
      <c r="B302" s="47"/>
      <c r="C302" s="75"/>
      <c r="D302" s="248" t="s">
        <v>219</v>
      </c>
      <c r="E302" s="75"/>
      <c r="F302" s="249" t="s">
        <v>696</v>
      </c>
      <c r="G302" s="75"/>
      <c r="H302" s="75"/>
      <c r="I302" s="204"/>
      <c r="J302" s="75"/>
      <c r="K302" s="75"/>
      <c r="L302" s="73"/>
      <c r="M302" s="250"/>
      <c r="N302" s="48"/>
      <c r="O302" s="48"/>
      <c r="P302" s="48"/>
      <c r="Q302" s="48"/>
      <c r="R302" s="48"/>
      <c r="S302" s="48"/>
      <c r="T302" s="96"/>
      <c r="AT302" s="25" t="s">
        <v>219</v>
      </c>
      <c r="AU302" s="25" t="s">
        <v>81</v>
      </c>
    </row>
    <row r="303" s="11" customFormat="1" ht="29.88" customHeight="1">
      <c r="B303" s="220"/>
      <c r="C303" s="221"/>
      <c r="D303" s="222" t="s">
        <v>71</v>
      </c>
      <c r="E303" s="234" t="s">
        <v>1522</v>
      </c>
      <c r="F303" s="234" t="s">
        <v>1523</v>
      </c>
      <c r="G303" s="221"/>
      <c r="H303" s="221"/>
      <c r="I303" s="224"/>
      <c r="J303" s="235">
        <f>BK303</f>
        <v>0</v>
      </c>
      <c r="K303" s="221"/>
      <c r="L303" s="226"/>
      <c r="M303" s="227"/>
      <c r="N303" s="228"/>
      <c r="O303" s="228"/>
      <c r="P303" s="229">
        <f>SUM(P304:P315)</f>
        <v>0</v>
      </c>
      <c r="Q303" s="228"/>
      <c r="R303" s="229">
        <f>SUM(R304:R315)</f>
        <v>0.070000000000000007</v>
      </c>
      <c r="S303" s="228"/>
      <c r="T303" s="230">
        <f>SUM(T304:T315)</f>
        <v>0</v>
      </c>
      <c r="AR303" s="231" t="s">
        <v>81</v>
      </c>
      <c r="AT303" s="232" t="s">
        <v>71</v>
      </c>
      <c r="AU303" s="232" t="s">
        <v>79</v>
      </c>
      <c r="AY303" s="231" t="s">
        <v>210</v>
      </c>
      <c r="BK303" s="233">
        <f>SUM(BK304:BK315)</f>
        <v>0</v>
      </c>
    </row>
    <row r="304" s="1" customFormat="1" ht="22.8" customHeight="1">
      <c r="B304" s="47"/>
      <c r="C304" s="236" t="s">
        <v>579</v>
      </c>
      <c r="D304" s="236" t="s">
        <v>212</v>
      </c>
      <c r="E304" s="237" t="s">
        <v>2524</v>
      </c>
      <c r="F304" s="238" t="s">
        <v>2525</v>
      </c>
      <c r="G304" s="239" t="s">
        <v>251</v>
      </c>
      <c r="H304" s="240">
        <v>40</v>
      </c>
      <c r="I304" s="241"/>
      <c r="J304" s="242">
        <f>ROUND(I304*H304,2)</f>
        <v>0</v>
      </c>
      <c r="K304" s="238" t="s">
        <v>21</v>
      </c>
      <c r="L304" s="73"/>
      <c r="M304" s="243" t="s">
        <v>21</v>
      </c>
      <c r="N304" s="244" t="s">
        <v>43</v>
      </c>
      <c r="O304" s="48"/>
      <c r="P304" s="245">
        <f>O304*H304</f>
        <v>0</v>
      </c>
      <c r="Q304" s="245">
        <v>0</v>
      </c>
      <c r="R304" s="245">
        <f>Q304*H304</f>
        <v>0</v>
      </c>
      <c r="S304" s="245">
        <v>0</v>
      </c>
      <c r="T304" s="246">
        <f>S304*H304</f>
        <v>0</v>
      </c>
      <c r="AR304" s="25" t="s">
        <v>140</v>
      </c>
      <c r="AT304" s="25" t="s">
        <v>212</v>
      </c>
      <c r="AU304" s="25" t="s">
        <v>81</v>
      </c>
      <c r="AY304" s="25" t="s">
        <v>210</v>
      </c>
      <c r="BE304" s="247">
        <f>IF(N304="základní",J304,0)</f>
        <v>0</v>
      </c>
      <c r="BF304" s="247">
        <f>IF(N304="snížená",J304,0)</f>
        <v>0</v>
      </c>
      <c r="BG304" s="247">
        <f>IF(N304="zákl. přenesená",J304,0)</f>
        <v>0</v>
      </c>
      <c r="BH304" s="247">
        <f>IF(N304="sníž. přenesená",J304,0)</f>
        <v>0</v>
      </c>
      <c r="BI304" s="247">
        <f>IF(N304="nulová",J304,0)</f>
        <v>0</v>
      </c>
      <c r="BJ304" s="25" t="s">
        <v>79</v>
      </c>
      <c r="BK304" s="247">
        <f>ROUND(I304*H304,2)</f>
        <v>0</v>
      </c>
      <c r="BL304" s="25" t="s">
        <v>140</v>
      </c>
      <c r="BM304" s="25" t="s">
        <v>2526</v>
      </c>
    </row>
    <row r="305" s="1" customFormat="1" ht="22.8" customHeight="1">
      <c r="B305" s="47"/>
      <c r="C305" s="236" t="s">
        <v>585</v>
      </c>
      <c r="D305" s="236" t="s">
        <v>212</v>
      </c>
      <c r="E305" s="237" t="s">
        <v>2527</v>
      </c>
      <c r="F305" s="238" t="s">
        <v>2528</v>
      </c>
      <c r="G305" s="239" t="s">
        <v>251</v>
      </c>
      <c r="H305" s="240">
        <v>32</v>
      </c>
      <c r="I305" s="241"/>
      <c r="J305" s="242">
        <f>ROUND(I305*H305,2)</f>
        <v>0</v>
      </c>
      <c r="K305" s="238" t="s">
        <v>21</v>
      </c>
      <c r="L305" s="73"/>
      <c r="M305" s="243" t="s">
        <v>21</v>
      </c>
      <c r="N305" s="244" t="s">
        <v>43</v>
      </c>
      <c r="O305" s="48"/>
      <c r="P305" s="245">
        <f>O305*H305</f>
        <v>0</v>
      </c>
      <c r="Q305" s="245">
        <v>0</v>
      </c>
      <c r="R305" s="245">
        <f>Q305*H305</f>
        <v>0</v>
      </c>
      <c r="S305" s="245">
        <v>0</v>
      </c>
      <c r="T305" s="246">
        <f>S305*H305</f>
        <v>0</v>
      </c>
      <c r="AR305" s="25" t="s">
        <v>140</v>
      </c>
      <c r="AT305" s="25" t="s">
        <v>212</v>
      </c>
      <c r="AU305" s="25" t="s">
        <v>81</v>
      </c>
      <c r="AY305" s="25" t="s">
        <v>210</v>
      </c>
      <c r="BE305" s="247">
        <f>IF(N305="základní",J305,0)</f>
        <v>0</v>
      </c>
      <c r="BF305" s="247">
        <f>IF(N305="snížená",J305,0)</f>
        <v>0</v>
      </c>
      <c r="BG305" s="247">
        <f>IF(N305="zákl. přenesená",J305,0)</f>
        <v>0</v>
      </c>
      <c r="BH305" s="247">
        <f>IF(N305="sníž. přenesená",J305,0)</f>
        <v>0</v>
      </c>
      <c r="BI305" s="247">
        <f>IF(N305="nulová",J305,0)</f>
        <v>0</v>
      </c>
      <c r="BJ305" s="25" t="s">
        <v>79</v>
      </c>
      <c r="BK305" s="247">
        <f>ROUND(I305*H305,2)</f>
        <v>0</v>
      </c>
      <c r="BL305" s="25" t="s">
        <v>140</v>
      </c>
      <c r="BM305" s="25" t="s">
        <v>2529</v>
      </c>
    </row>
    <row r="306" s="1" customFormat="1" ht="34.2" customHeight="1">
      <c r="B306" s="47"/>
      <c r="C306" s="236" t="s">
        <v>590</v>
      </c>
      <c r="D306" s="236" t="s">
        <v>212</v>
      </c>
      <c r="E306" s="237" t="s">
        <v>2530</v>
      </c>
      <c r="F306" s="238" t="s">
        <v>2531</v>
      </c>
      <c r="G306" s="239" t="s">
        <v>251</v>
      </c>
      <c r="H306" s="240">
        <v>5</v>
      </c>
      <c r="I306" s="241"/>
      <c r="J306" s="242">
        <f>ROUND(I306*H306,2)</f>
        <v>0</v>
      </c>
      <c r="K306" s="238" t="s">
        <v>21</v>
      </c>
      <c r="L306" s="73"/>
      <c r="M306" s="243" t="s">
        <v>21</v>
      </c>
      <c r="N306" s="244" t="s">
        <v>43</v>
      </c>
      <c r="O306" s="48"/>
      <c r="P306" s="245">
        <f>O306*H306</f>
        <v>0</v>
      </c>
      <c r="Q306" s="245">
        <v>0</v>
      </c>
      <c r="R306" s="245">
        <f>Q306*H306</f>
        <v>0</v>
      </c>
      <c r="S306" s="245">
        <v>0</v>
      </c>
      <c r="T306" s="246">
        <f>S306*H306</f>
        <v>0</v>
      </c>
      <c r="AR306" s="25" t="s">
        <v>140</v>
      </c>
      <c r="AT306" s="25" t="s">
        <v>212</v>
      </c>
      <c r="AU306" s="25" t="s">
        <v>81</v>
      </c>
      <c r="AY306" s="25" t="s">
        <v>210</v>
      </c>
      <c r="BE306" s="247">
        <f>IF(N306="základní",J306,0)</f>
        <v>0</v>
      </c>
      <c r="BF306" s="247">
        <f>IF(N306="snížená",J306,0)</f>
        <v>0</v>
      </c>
      <c r="BG306" s="247">
        <f>IF(N306="zákl. přenesená",J306,0)</f>
        <v>0</v>
      </c>
      <c r="BH306" s="247">
        <f>IF(N306="sníž. přenesená",J306,0)</f>
        <v>0</v>
      </c>
      <c r="BI306" s="247">
        <f>IF(N306="nulová",J306,0)</f>
        <v>0</v>
      </c>
      <c r="BJ306" s="25" t="s">
        <v>79</v>
      </c>
      <c r="BK306" s="247">
        <f>ROUND(I306*H306,2)</f>
        <v>0</v>
      </c>
      <c r="BL306" s="25" t="s">
        <v>140</v>
      </c>
      <c r="BM306" s="25" t="s">
        <v>2532</v>
      </c>
    </row>
    <row r="307" s="13" customFormat="1">
      <c r="B307" s="261"/>
      <c r="C307" s="262"/>
      <c r="D307" s="248" t="s">
        <v>221</v>
      </c>
      <c r="E307" s="263" t="s">
        <v>21</v>
      </c>
      <c r="F307" s="264" t="s">
        <v>2533</v>
      </c>
      <c r="G307" s="262"/>
      <c r="H307" s="265">
        <v>5</v>
      </c>
      <c r="I307" s="266"/>
      <c r="J307" s="262"/>
      <c r="K307" s="262"/>
      <c r="L307" s="267"/>
      <c r="M307" s="268"/>
      <c r="N307" s="269"/>
      <c r="O307" s="269"/>
      <c r="P307" s="269"/>
      <c r="Q307" s="269"/>
      <c r="R307" s="269"/>
      <c r="S307" s="269"/>
      <c r="T307" s="270"/>
      <c r="AT307" s="271" t="s">
        <v>221</v>
      </c>
      <c r="AU307" s="271" t="s">
        <v>81</v>
      </c>
      <c r="AV307" s="13" t="s">
        <v>81</v>
      </c>
      <c r="AW307" s="13" t="s">
        <v>35</v>
      </c>
      <c r="AX307" s="13" t="s">
        <v>79</v>
      </c>
      <c r="AY307" s="271" t="s">
        <v>210</v>
      </c>
    </row>
    <row r="308" s="1" customFormat="1" ht="22.8" customHeight="1">
      <c r="B308" s="47"/>
      <c r="C308" s="236" t="s">
        <v>596</v>
      </c>
      <c r="D308" s="236" t="s">
        <v>212</v>
      </c>
      <c r="E308" s="237" t="s">
        <v>2534</v>
      </c>
      <c r="F308" s="238" t="s">
        <v>2535</v>
      </c>
      <c r="G308" s="239" t="s">
        <v>251</v>
      </c>
      <c r="H308" s="240">
        <v>22</v>
      </c>
      <c r="I308" s="241"/>
      <c r="J308" s="242">
        <f>ROUND(I308*H308,2)</f>
        <v>0</v>
      </c>
      <c r="K308" s="238" t="s">
        <v>21</v>
      </c>
      <c r="L308" s="73"/>
      <c r="M308" s="243" t="s">
        <v>21</v>
      </c>
      <c r="N308" s="244" t="s">
        <v>43</v>
      </c>
      <c r="O308" s="48"/>
      <c r="P308" s="245">
        <f>O308*H308</f>
        <v>0</v>
      </c>
      <c r="Q308" s="245">
        <v>0</v>
      </c>
      <c r="R308" s="245">
        <f>Q308*H308</f>
        <v>0</v>
      </c>
      <c r="S308" s="245">
        <v>0</v>
      </c>
      <c r="T308" s="246">
        <f>S308*H308</f>
        <v>0</v>
      </c>
      <c r="AR308" s="25" t="s">
        <v>140</v>
      </c>
      <c r="AT308" s="25" t="s">
        <v>212</v>
      </c>
      <c r="AU308" s="25" t="s">
        <v>81</v>
      </c>
      <c r="AY308" s="25" t="s">
        <v>210</v>
      </c>
      <c r="BE308" s="247">
        <f>IF(N308="základní",J308,0)</f>
        <v>0</v>
      </c>
      <c r="BF308" s="247">
        <f>IF(N308="snížená",J308,0)</f>
        <v>0</v>
      </c>
      <c r="BG308" s="247">
        <f>IF(N308="zákl. přenesená",J308,0)</f>
        <v>0</v>
      </c>
      <c r="BH308" s="247">
        <f>IF(N308="sníž. přenesená",J308,0)</f>
        <v>0</v>
      </c>
      <c r="BI308" s="247">
        <f>IF(N308="nulová",J308,0)</f>
        <v>0</v>
      </c>
      <c r="BJ308" s="25" t="s">
        <v>79</v>
      </c>
      <c r="BK308" s="247">
        <f>ROUND(I308*H308,2)</f>
        <v>0</v>
      </c>
      <c r="BL308" s="25" t="s">
        <v>140</v>
      </c>
      <c r="BM308" s="25" t="s">
        <v>2536</v>
      </c>
    </row>
    <row r="309" s="1" customFormat="1" ht="22.8" customHeight="1">
      <c r="B309" s="47"/>
      <c r="C309" s="236" t="s">
        <v>608</v>
      </c>
      <c r="D309" s="236" t="s">
        <v>212</v>
      </c>
      <c r="E309" s="237" t="s">
        <v>2537</v>
      </c>
      <c r="F309" s="238" t="s">
        <v>2538</v>
      </c>
      <c r="G309" s="239" t="s">
        <v>391</v>
      </c>
      <c r="H309" s="240">
        <v>2</v>
      </c>
      <c r="I309" s="241"/>
      <c r="J309" s="242">
        <f>ROUND(I309*H309,2)</f>
        <v>0</v>
      </c>
      <c r="K309" s="238" t="s">
        <v>21</v>
      </c>
      <c r="L309" s="73"/>
      <c r="M309" s="243" t="s">
        <v>21</v>
      </c>
      <c r="N309" s="244" t="s">
        <v>43</v>
      </c>
      <c r="O309" s="48"/>
      <c r="P309" s="245">
        <f>O309*H309</f>
        <v>0</v>
      </c>
      <c r="Q309" s="245">
        <v>0.01</v>
      </c>
      <c r="R309" s="245">
        <f>Q309*H309</f>
        <v>0.02</v>
      </c>
      <c r="S309" s="245">
        <v>0</v>
      </c>
      <c r="T309" s="246">
        <f>S309*H309</f>
        <v>0</v>
      </c>
      <c r="AR309" s="25" t="s">
        <v>140</v>
      </c>
      <c r="AT309" s="25" t="s">
        <v>212</v>
      </c>
      <c r="AU309" s="25" t="s">
        <v>81</v>
      </c>
      <c r="AY309" s="25" t="s">
        <v>210</v>
      </c>
      <c r="BE309" s="247">
        <f>IF(N309="základní",J309,0)</f>
        <v>0</v>
      </c>
      <c r="BF309" s="247">
        <f>IF(N309="snížená",J309,0)</f>
        <v>0</v>
      </c>
      <c r="BG309" s="247">
        <f>IF(N309="zákl. přenesená",J309,0)</f>
        <v>0</v>
      </c>
      <c r="BH309" s="247">
        <f>IF(N309="sníž. přenesená",J309,0)</f>
        <v>0</v>
      </c>
      <c r="BI309" s="247">
        <f>IF(N309="nulová",J309,0)</f>
        <v>0</v>
      </c>
      <c r="BJ309" s="25" t="s">
        <v>79</v>
      </c>
      <c r="BK309" s="247">
        <f>ROUND(I309*H309,2)</f>
        <v>0</v>
      </c>
      <c r="BL309" s="25" t="s">
        <v>140</v>
      </c>
      <c r="BM309" s="25" t="s">
        <v>2539</v>
      </c>
    </row>
    <row r="310" s="1" customFormat="1" ht="22.8" customHeight="1">
      <c r="B310" s="47"/>
      <c r="C310" s="236" t="s">
        <v>613</v>
      </c>
      <c r="D310" s="236" t="s">
        <v>212</v>
      </c>
      <c r="E310" s="237" t="s">
        <v>2540</v>
      </c>
      <c r="F310" s="238" t="s">
        <v>2541</v>
      </c>
      <c r="G310" s="239" t="s">
        <v>391</v>
      </c>
      <c r="H310" s="240">
        <v>2</v>
      </c>
      <c r="I310" s="241"/>
      <c r="J310" s="242">
        <f>ROUND(I310*H310,2)</f>
        <v>0</v>
      </c>
      <c r="K310" s="238" t="s">
        <v>21</v>
      </c>
      <c r="L310" s="73"/>
      <c r="M310" s="243" t="s">
        <v>21</v>
      </c>
      <c r="N310" s="244" t="s">
        <v>43</v>
      </c>
      <c r="O310" s="48"/>
      <c r="P310" s="245">
        <f>O310*H310</f>
        <v>0</v>
      </c>
      <c r="Q310" s="245">
        <v>0.01</v>
      </c>
      <c r="R310" s="245">
        <f>Q310*H310</f>
        <v>0.02</v>
      </c>
      <c r="S310" s="245">
        <v>0</v>
      </c>
      <c r="T310" s="246">
        <f>S310*H310</f>
        <v>0</v>
      </c>
      <c r="AR310" s="25" t="s">
        <v>140</v>
      </c>
      <c r="AT310" s="25" t="s">
        <v>212</v>
      </c>
      <c r="AU310" s="25" t="s">
        <v>81</v>
      </c>
      <c r="AY310" s="25" t="s">
        <v>210</v>
      </c>
      <c r="BE310" s="247">
        <f>IF(N310="základní",J310,0)</f>
        <v>0</v>
      </c>
      <c r="BF310" s="247">
        <f>IF(N310="snížená",J310,0)</f>
        <v>0</v>
      </c>
      <c r="BG310" s="247">
        <f>IF(N310="zákl. přenesená",J310,0)</f>
        <v>0</v>
      </c>
      <c r="BH310" s="247">
        <f>IF(N310="sníž. přenesená",J310,0)</f>
        <v>0</v>
      </c>
      <c r="BI310" s="247">
        <f>IF(N310="nulová",J310,0)</f>
        <v>0</v>
      </c>
      <c r="BJ310" s="25" t="s">
        <v>79</v>
      </c>
      <c r="BK310" s="247">
        <f>ROUND(I310*H310,2)</f>
        <v>0</v>
      </c>
      <c r="BL310" s="25" t="s">
        <v>140</v>
      </c>
      <c r="BM310" s="25" t="s">
        <v>2542</v>
      </c>
    </row>
    <row r="311" s="1" customFormat="1" ht="22.8" customHeight="1">
      <c r="B311" s="47"/>
      <c r="C311" s="236" t="s">
        <v>618</v>
      </c>
      <c r="D311" s="236" t="s">
        <v>212</v>
      </c>
      <c r="E311" s="237" t="s">
        <v>2543</v>
      </c>
      <c r="F311" s="238" t="s">
        <v>2544</v>
      </c>
      <c r="G311" s="239" t="s">
        <v>391</v>
      </c>
      <c r="H311" s="240">
        <v>1</v>
      </c>
      <c r="I311" s="241"/>
      <c r="J311" s="242">
        <f>ROUND(I311*H311,2)</f>
        <v>0</v>
      </c>
      <c r="K311" s="238" t="s">
        <v>21</v>
      </c>
      <c r="L311" s="73"/>
      <c r="M311" s="243" t="s">
        <v>21</v>
      </c>
      <c r="N311" s="244" t="s">
        <v>43</v>
      </c>
      <c r="O311" s="48"/>
      <c r="P311" s="245">
        <f>O311*H311</f>
        <v>0</v>
      </c>
      <c r="Q311" s="245">
        <v>0.01</v>
      </c>
      <c r="R311" s="245">
        <f>Q311*H311</f>
        <v>0.01</v>
      </c>
      <c r="S311" s="245">
        <v>0</v>
      </c>
      <c r="T311" s="246">
        <f>S311*H311</f>
        <v>0</v>
      </c>
      <c r="AR311" s="25" t="s">
        <v>140</v>
      </c>
      <c r="AT311" s="25" t="s">
        <v>212</v>
      </c>
      <c r="AU311" s="25" t="s">
        <v>81</v>
      </c>
      <c r="AY311" s="25" t="s">
        <v>210</v>
      </c>
      <c r="BE311" s="247">
        <f>IF(N311="základní",J311,0)</f>
        <v>0</v>
      </c>
      <c r="BF311" s="247">
        <f>IF(N311="snížená",J311,0)</f>
        <v>0</v>
      </c>
      <c r="BG311" s="247">
        <f>IF(N311="zákl. přenesená",J311,0)</f>
        <v>0</v>
      </c>
      <c r="BH311" s="247">
        <f>IF(N311="sníž. přenesená",J311,0)</f>
        <v>0</v>
      </c>
      <c r="BI311" s="247">
        <f>IF(N311="nulová",J311,0)</f>
        <v>0</v>
      </c>
      <c r="BJ311" s="25" t="s">
        <v>79</v>
      </c>
      <c r="BK311" s="247">
        <f>ROUND(I311*H311,2)</f>
        <v>0</v>
      </c>
      <c r="BL311" s="25" t="s">
        <v>140</v>
      </c>
      <c r="BM311" s="25" t="s">
        <v>2545</v>
      </c>
    </row>
    <row r="312" s="1" customFormat="1" ht="22.8" customHeight="1">
      <c r="B312" s="47"/>
      <c r="C312" s="236" t="s">
        <v>622</v>
      </c>
      <c r="D312" s="236" t="s">
        <v>212</v>
      </c>
      <c r="E312" s="237" t="s">
        <v>2546</v>
      </c>
      <c r="F312" s="238" t="s">
        <v>2547</v>
      </c>
      <c r="G312" s="239" t="s">
        <v>391</v>
      </c>
      <c r="H312" s="240">
        <v>1</v>
      </c>
      <c r="I312" s="241"/>
      <c r="J312" s="242">
        <f>ROUND(I312*H312,2)</f>
        <v>0</v>
      </c>
      <c r="K312" s="238" t="s">
        <v>21</v>
      </c>
      <c r="L312" s="73"/>
      <c r="M312" s="243" t="s">
        <v>21</v>
      </c>
      <c r="N312" s="244" t="s">
        <v>43</v>
      </c>
      <c r="O312" s="48"/>
      <c r="P312" s="245">
        <f>O312*H312</f>
        <v>0</v>
      </c>
      <c r="Q312" s="245">
        <v>0.01</v>
      </c>
      <c r="R312" s="245">
        <f>Q312*H312</f>
        <v>0.01</v>
      </c>
      <c r="S312" s="245">
        <v>0</v>
      </c>
      <c r="T312" s="246">
        <f>S312*H312</f>
        <v>0</v>
      </c>
      <c r="AR312" s="25" t="s">
        <v>140</v>
      </c>
      <c r="AT312" s="25" t="s">
        <v>212</v>
      </c>
      <c r="AU312" s="25" t="s">
        <v>81</v>
      </c>
      <c r="AY312" s="25" t="s">
        <v>210</v>
      </c>
      <c r="BE312" s="247">
        <f>IF(N312="základní",J312,0)</f>
        <v>0</v>
      </c>
      <c r="BF312" s="247">
        <f>IF(N312="snížená",J312,0)</f>
        <v>0</v>
      </c>
      <c r="BG312" s="247">
        <f>IF(N312="zákl. přenesená",J312,0)</f>
        <v>0</v>
      </c>
      <c r="BH312" s="247">
        <f>IF(N312="sníž. přenesená",J312,0)</f>
        <v>0</v>
      </c>
      <c r="BI312" s="247">
        <f>IF(N312="nulová",J312,0)</f>
        <v>0</v>
      </c>
      <c r="BJ312" s="25" t="s">
        <v>79</v>
      </c>
      <c r="BK312" s="247">
        <f>ROUND(I312*H312,2)</f>
        <v>0</v>
      </c>
      <c r="BL312" s="25" t="s">
        <v>140</v>
      </c>
      <c r="BM312" s="25" t="s">
        <v>2548</v>
      </c>
    </row>
    <row r="313" s="1" customFormat="1" ht="22.8" customHeight="1">
      <c r="B313" s="47"/>
      <c r="C313" s="236" t="s">
        <v>627</v>
      </c>
      <c r="D313" s="236" t="s">
        <v>212</v>
      </c>
      <c r="E313" s="237" t="s">
        <v>2549</v>
      </c>
      <c r="F313" s="238" t="s">
        <v>2550</v>
      </c>
      <c r="G313" s="239" t="s">
        <v>391</v>
      </c>
      <c r="H313" s="240">
        <v>1</v>
      </c>
      <c r="I313" s="241"/>
      <c r="J313" s="242">
        <f>ROUND(I313*H313,2)</f>
        <v>0</v>
      </c>
      <c r="K313" s="238" t="s">
        <v>21</v>
      </c>
      <c r="L313" s="73"/>
      <c r="M313" s="243" t="s">
        <v>21</v>
      </c>
      <c r="N313" s="244" t="s">
        <v>43</v>
      </c>
      <c r="O313" s="48"/>
      <c r="P313" s="245">
        <f>O313*H313</f>
        <v>0</v>
      </c>
      <c r="Q313" s="245">
        <v>0.01</v>
      </c>
      <c r="R313" s="245">
        <f>Q313*H313</f>
        <v>0.01</v>
      </c>
      <c r="S313" s="245">
        <v>0</v>
      </c>
      <c r="T313" s="246">
        <f>S313*H313</f>
        <v>0</v>
      </c>
      <c r="AR313" s="25" t="s">
        <v>140</v>
      </c>
      <c r="AT313" s="25" t="s">
        <v>212</v>
      </c>
      <c r="AU313" s="25" t="s">
        <v>81</v>
      </c>
      <c r="AY313" s="25" t="s">
        <v>210</v>
      </c>
      <c r="BE313" s="247">
        <f>IF(N313="základní",J313,0)</f>
        <v>0</v>
      </c>
      <c r="BF313" s="247">
        <f>IF(N313="snížená",J313,0)</f>
        <v>0</v>
      </c>
      <c r="BG313" s="247">
        <f>IF(N313="zákl. přenesená",J313,0)</f>
        <v>0</v>
      </c>
      <c r="BH313" s="247">
        <f>IF(N313="sníž. přenesená",J313,0)</f>
        <v>0</v>
      </c>
      <c r="BI313" s="247">
        <f>IF(N313="nulová",J313,0)</f>
        <v>0</v>
      </c>
      <c r="BJ313" s="25" t="s">
        <v>79</v>
      </c>
      <c r="BK313" s="247">
        <f>ROUND(I313*H313,2)</f>
        <v>0</v>
      </c>
      <c r="BL313" s="25" t="s">
        <v>140</v>
      </c>
      <c r="BM313" s="25" t="s">
        <v>2551</v>
      </c>
    </row>
    <row r="314" s="1" customFormat="1" ht="34.2" customHeight="1">
      <c r="B314" s="47"/>
      <c r="C314" s="236" t="s">
        <v>632</v>
      </c>
      <c r="D314" s="236" t="s">
        <v>212</v>
      </c>
      <c r="E314" s="237" t="s">
        <v>1910</v>
      </c>
      <c r="F314" s="238" t="s">
        <v>1911</v>
      </c>
      <c r="G314" s="239" t="s">
        <v>318</v>
      </c>
      <c r="H314" s="240">
        <v>0.23499999999999999</v>
      </c>
      <c r="I314" s="241"/>
      <c r="J314" s="242">
        <f>ROUND(I314*H314,2)</f>
        <v>0</v>
      </c>
      <c r="K314" s="238" t="s">
        <v>216</v>
      </c>
      <c r="L314" s="73"/>
      <c r="M314" s="243" t="s">
        <v>21</v>
      </c>
      <c r="N314" s="244" t="s">
        <v>43</v>
      </c>
      <c r="O314" s="48"/>
      <c r="P314" s="245">
        <f>O314*H314</f>
        <v>0</v>
      </c>
      <c r="Q314" s="245">
        <v>0</v>
      </c>
      <c r="R314" s="245">
        <f>Q314*H314</f>
        <v>0</v>
      </c>
      <c r="S314" s="245">
        <v>0</v>
      </c>
      <c r="T314" s="246">
        <f>S314*H314</f>
        <v>0</v>
      </c>
      <c r="AR314" s="25" t="s">
        <v>140</v>
      </c>
      <c r="AT314" s="25" t="s">
        <v>212</v>
      </c>
      <c r="AU314" s="25" t="s">
        <v>81</v>
      </c>
      <c r="AY314" s="25" t="s">
        <v>210</v>
      </c>
      <c r="BE314" s="247">
        <f>IF(N314="základní",J314,0)</f>
        <v>0</v>
      </c>
      <c r="BF314" s="247">
        <f>IF(N314="snížená",J314,0)</f>
        <v>0</v>
      </c>
      <c r="BG314" s="247">
        <f>IF(N314="zákl. přenesená",J314,0)</f>
        <v>0</v>
      </c>
      <c r="BH314" s="247">
        <f>IF(N314="sníž. přenesená",J314,0)</f>
        <v>0</v>
      </c>
      <c r="BI314" s="247">
        <f>IF(N314="nulová",J314,0)</f>
        <v>0</v>
      </c>
      <c r="BJ314" s="25" t="s">
        <v>79</v>
      </c>
      <c r="BK314" s="247">
        <f>ROUND(I314*H314,2)</f>
        <v>0</v>
      </c>
      <c r="BL314" s="25" t="s">
        <v>140</v>
      </c>
      <c r="BM314" s="25" t="s">
        <v>2552</v>
      </c>
    </row>
    <row r="315" s="1" customFormat="1">
      <c r="B315" s="47"/>
      <c r="C315" s="75"/>
      <c r="D315" s="248" t="s">
        <v>219</v>
      </c>
      <c r="E315" s="75"/>
      <c r="F315" s="249" t="s">
        <v>1543</v>
      </c>
      <c r="G315" s="75"/>
      <c r="H315" s="75"/>
      <c r="I315" s="204"/>
      <c r="J315" s="75"/>
      <c r="K315" s="75"/>
      <c r="L315" s="73"/>
      <c r="M315" s="250"/>
      <c r="N315" s="48"/>
      <c r="O315" s="48"/>
      <c r="P315" s="48"/>
      <c r="Q315" s="48"/>
      <c r="R315" s="48"/>
      <c r="S315" s="48"/>
      <c r="T315" s="96"/>
      <c r="AT315" s="25" t="s">
        <v>219</v>
      </c>
      <c r="AU315" s="25" t="s">
        <v>81</v>
      </c>
    </row>
    <row r="316" s="11" customFormat="1" ht="29.88" customHeight="1">
      <c r="B316" s="220"/>
      <c r="C316" s="221"/>
      <c r="D316" s="222" t="s">
        <v>71</v>
      </c>
      <c r="E316" s="234" t="s">
        <v>712</v>
      </c>
      <c r="F316" s="234" t="s">
        <v>713</v>
      </c>
      <c r="G316" s="221"/>
      <c r="H316" s="221"/>
      <c r="I316" s="224"/>
      <c r="J316" s="235">
        <f>BK316</f>
        <v>0</v>
      </c>
      <c r="K316" s="221"/>
      <c r="L316" s="226"/>
      <c r="M316" s="227"/>
      <c r="N316" s="228"/>
      <c r="O316" s="228"/>
      <c r="P316" s="229">
        <f>SUM(P317:P340)</f>
        <v>0</v>
      </c>
      <c r="Q316" s="228"/>
      <c r="R316" s="229">
        <f>SUM(R317:R340)</f>
        <v>12.393600000000001</v>
      </c>
      <c r="S316" s="228"/>
      <c r="T316" s="230">
        <f>SUM(T317:T340)</f>
        <v>0</v>
      </c>
      <c r="AR316" s="231" t="s">
        <v>81</v>
      </c>
      <c r="AT316" s="232" t="s">
        <v>71</v>
      </c>
      <c r="AU316" s="232" t="s">
        <v>79</v>
      </c>
      <c r="AY316" s="231" t="s">
        <v>210</v>
      </c>
      <c r="BK316" s="233">
        <f>SUM(BK317:BK340)</f>
        <v>0</v>
      </c>
    </row>
    <row r="317" s="1" customFormat="1" ht="34.2" customHeight="1">
      <c r="B317" s="47"/>
      <c r="C317" s="236" t="s">
        <v>636</v>
      </c>
      <c r="D317" s="236" t="s">
        <v>212</v>
      </c>
      <c r="E317" s="237" t="s">
        <v>2553</v>
      </c>
      <c r="F317" s="238" t="s">
        <v>2554</v>
      </c>
      <c r="G317" s="239" t="s">
        <v>391</v>
      </c>
      <c r="H317" s="240">
        <v>1</v>
      </c>
      <c r="I317" s="241"/>
      <c r="J317" s="242">
        <f>ROUND(I317*H317,2)</f>
        <v>0</v>
      </c>
      <c r="K317" s="238" t="s">
        <v>21</v>
      </c>
      <c r="L317" s="73"/>
      <c r="M317" s="243" t="s">
        <v>21</v>
      </c>
      <c r="N317" s="244" t="s">
        <v>43</v>
      </c>
      <c r="O317" s="48"/>
      <c r="P317" s="245">
        <f>O317*H317</f>
        <v>0</v>
      </c>
      <c r="Q317" s="245">
        <v>0</v>
      </c>
      <c r="R317" s="245">
        <f>Q317*H317</f>
        <v>0</v>
      </c>
      <c r="S317" s="245">
        <v>0</v>
      </c>
      <c r="T317" s="246">
        <f>S317*H317</f>
        <v>0</v>
      </c>
      <c r="AR317" s="25" t="s">
        <v>140</v>
      </c>
      <c r="AT317" s="25" t="s">
        <v>212</v>
      </c>
      <c r="AU317" s="25" t="s">
        <v>81</v>
      </c>
      <c r="AY317" s="25" t="s">
        <v>210</v>
      </c>
      <c r="BE317" s="247">
        <f>IF(N317="základní",J317,0)</f>
        <v>0</v>
      </c>
      <c r="BF317" s="247">
        <f>IF(N317="snížená",J317,0)</f>
        <v>0</v>
      </c>
      <c r="BG317" s="247">
        <f>IF(N317="zákl. přenesená",J317,0)</f>
        <v>0</v>
      </c>
      <c r="BH317" s="247">
        <f>IF(N317="sníž. přenesená",J317,0)</f>
        <v>0</v>
      </c>
      <c r="BI317" s="247">
        <f>IF(N317="nulová",J317,0)</f>
        <v>0</v>
      </c>
      <c r="BJ317" s="25" t="s">
        <v>79</v>
      </c>
      <c r="BK317" s="247">
        <f>ROUND(I317*H317,2)</f>
        <v>0</v>
      </c>
      <c r="BL317" s="25" t="s">
        <v>140</v>
      </c>
      <c r="BM317" s="25" t="s">
        <v>2555</v>
      </c>
    </row>
    <row r="318" s="12" customFormat="1">
      <c r="B318" s="251"/>
      <c r="C318" s="252"/>
      <c r="D318" s="248" t="s">
        <v>221</v>
      </c>
      <c r="E318" s="253" t="s">
        <v>21</v>
      </c>
      <c r="F318" s="254" t="s">
        <v>2556</v>
      </c>
      <c r="G318" s="252"/>
      <c r="H318" s="253" t="s">
        <v>21</v>
      </c>
      <c r="I318" s="255"/>
      <c r="J318" s="252"/>
      <c r="K318" s="252"/>
      <c r="L318" s="256"/>
      <c r="M318" s="257"/>
      <c r="N318" s="258"/>
      <c r="O318" s="258"/>
      <c r="P318" s="258"/>
      <c r="Q318" s="258"/>
      <c r="R318" s="258"/>
      <c r="S318" s="258"/>
      <c r="T318" s="259"/>
      <c r="AT318" s="260" t="s">
        <v>221</v>
      </c>
      <c r="AU318" s="260" t="s">
        <v>81</v>
      </c>
      <c r="AV318" s="12" t="s">
        <v>79</v>
      </c>
      <c r="AW318" s="12" t="s">
        <v>35</v>
      </c>
      <c r="AX318" s="12" t="s">
        <v>72</v>
      </c>
      <c r="AY318" s="260" t="s">
        <v>210</v>
      </c>
    </row>
    <row r="319" s="13" customFormat="1">
      <c r="B319" s="261"/>
      <c r="C319" s="262"/>
      <c r="D319" s="248" t="s">
        <v>221</v>
      </c>
      <c r="E319" s="263" t="s">
        <v>21</v>
      </c>
      <c r="F319" s="264" t="s">
        <v>79</v>
      </c>
      <c r="G319" s="262"/>
      <c r="H319" s="265">
        <v>1</v>
      </c>
      <c r="I319" s="266"/>
      <c r="J319" s="262"/>
      <c r="K319" s="262"/>
      <c r="L319" s="267"/>
      <c r="M319" s="268"/>
      <c r="N319" s="269"/>
      <c r="O319" s="269"/>
      <c r="P319" s="269"/>
      <c r="Q319" s="269"/>
      <c r="R319" s="269"/>
      <c r="S319" s="269"/>
      <c r="T319" s="270"/>
      <c r="AT319" s="271" t="s">
        <v>221</v>
      </c>
      <c r="AU319" s="271" t="s">
        <v>81</v>
      </c>
      <c r="AV319" s="13" t="s">
        <v>81</v>
      </c>
      <c r="AW319" s="13" t="s">
        <v>35</v>
      </c>
      <c r="AX319" s="13" t="s">
        <v>79</v>
      </c>
      <c r="AY319" s="271" t="s">
        <v>210</v>
      </c>
    </row>
    <row r="320" s="1" customFormat="1" ht="22.8" customHeight="1">
      <c r="B320" s="47"/>
      <c r="C320" s="236" t="s">
        <v>641</v>
      </c>
      <c r="D320" s="236" t="s">
        <v>212</v>
      </c>
      <c r="E320" s="237" t="s">
        <v>2557</v>
      </c>
      <c r="F320" s="238" t="s">
        <v>2558</v>
      </c>
      <c r="G320" s="239" t="s">
        <v>215</v>
      </c>
      <c r="H320" s="240">
        <v>320</v>
      </c>
      <c r="I320" s="241"/>
      <c r="J320" s="242">
        <f>ROUND(I320*H320,2)</f>
        <v>0</v>
      </c>
      <c r="K320" s="238" t="s">
        <v>21</v>
      </c>
      <c r="L320" s="73"/>
      <c r="M320" s="243" t="s">
        <v>21</v>
      </c>
      <c r="N320" s="244" t="s">
        <v>43</v>
      </c>
      <c r="O320" s="48"/>
      <c r="P320" s="245">
        <f>O320*H320</f>
        <v>0</v>
      </c>
      <c r="Q320" s="245">
        <v>0.025000000000000001</v>
      </c>
      <c r="R320" s="245">
        <f>Q320*H320</f>
        <v>8</v>
      </c>
      <c r="S320" s="245">
        <v>0</v>
      </c>
      <c r="T320" s="246">
        <f>S320*H320</f>
        <v>0</v>
      </c>
      <c r="AR320" s="25" t="s">
        <v>140</v>
      </c>
      <c r="AT320" s="25" t="s">
        <v>212</v>
      </c>
      <c r="AU320" s="25" t="s">
        <v>81</v>
      </c>
      <c r="AY320" s="25" t="s">
        <v>210</v>
      </c>
      <c r="BE320" s="247">
        <f>IF(N320="základní",J320,0)</f>
        <v>0</v>
      </c>
      <c r="BF320" s="247">
        <f>IF(N320="snížená",J320,0)</f>
        <v>0</v>
      </c>
      <c r="BG320" s="247">
        <f>IF(N320="zákl. přenesená",J320,0)</f>
        <v>0</v>
      </c>
      <c r="BH320" s="247">
        <f>IF(N320="sníž. přenesená",J320,0)</f>
        <v>0</v>
      </c>
      <c r="BI320" s="247">
        <f>IF(N320="nulová",J320,0)</f>
        <v>0</v>
      </c>
      <c r="BJ320" s="25" t="s">
        <v>79</v>
      </c>
      <c r="BK320" s="247">
        <f>ROUND(I320*H320,2)</f>
        <v>0</v>
      </c>
      <c r="BL320" s="25" t="s">
        <v>140</v>
      </c>
      <c r="BM320" s="25" t="s">
        <v>2559</v>
      </c>
    </row>
    <row r="321" s="12" customFormat="1">
      <c r="B321" s="251"/>
      <c r="C321" s="252"/>
      <c r="D321" s="248" t="s">
        <v>221</v>
      </c>
      <c r="E321" s="253" t="s">
        <v>21</v>
      </c>
      <c r="F321" s="254" t="s">
        <v>2560</v>
      </c>
      <c r="G321" s="252"/>
      <c r="H321" s="253" t="s">
        <v>21</v>
      </c>
      <c r="I321" s="255"/>
      <c r="J321" s="252"/>
      <c r="K321" s="252"/>
      <c r="L321" s="256"/>
      <c r="M321" s="257"/>
      <c r="N321" s="258"/>
      <c r="O321" s="258"/>
      <c r="P321" s="258"/>
      <c r="Q321" s="258"/>
      <c r="R321" s="258"/>
      <c r="S321" s="258"/>
      <c r="T321" s="259"/>
      <c r="AT321" s="260" t="s">
        <v>221</v>
      </c>
      <c r="AU321" s="260" t="s">
        <v>81</v>
      </c>
      <c r="AV321" s="12" t="s">
        <v>79</v>
      </c>
      <c r="AW321" s="12" t="s">
        <v>35</v>
      </c>
      <c r="AX321" s="12" t="s">
        <v>72</v>
      </c>
      <c r="AY321" s="260" t="s">
        <v>210</v>
      </c>
    </row>
    <row r="322" s="13" customFormat="1">
      <c r="B322" s="261"/>
      <c r="C322" s="262"/>
      <c r="D322" s="248" t="s">
        <v>221</v>
      </c>
      <c r="E322" s="263" t="s">
        <v>21</v>
      </c>
      <c r="F322" s="264" t="s">
        <v>2561</v>
      </c>
      <c r="G322" s="262"/>
      <c r="H322" s="265">
        <v>320</v>
      </c>
      <c r="I322" s="266"/>
      <c r="J322" s="262"/>
      <c r="K322" s="262"/>
      <c r="L322" s="267"/>
      <c r="M322" s="268"/>
      <c r="N322" s="269"/>
      <c r="O322" s="269"/>
      <c r="P322" s="269"/>
      <c r="Q322" s="269"/>
      <c r="R322" s="269"/>
      <c r="S322" s="269"/>
      <c r="T322" s="270"/>
      <c r="AT322" s="271" t="s">
        <v>221</v>
      </c>
      <c r="AU322" s="271" t="s">
        <v>81</v>
      </c>
      <c r="AV322" s="13" t="s">
        <v>81</v>
      </c>
      <c r="AW322" s="13" t="s">
        <v>35</v>
      </c>
      <c r="AX322" s="13" t="s">
        <v>79</v>
      </c>
      <c r="AY322" s="271" t="s">
        <v>210</v>
      </c>
    </row>
    <row r="323" s="1" customFormat="1" ht="22.8" customHeight="1">
      <c r="B323" s="47"/>
      <c r="C323" s="236" t="s">
        <v>651</v>
      </c>
      <c r="D323" s="236" t="s">
        <v>212</v>
      </c>
      <c r="E323" s="237" t="s">
        <v>1972</v>
      </c>
      <c r="F323" s="238" t="s">
        <v>2562</v>
      </c>
      <c r="G323" s="239" t="s">
        <v>1378</v>
      </c>
      <c r="H323" s="240">
        <v>3124.5999999999999</v>
      </c>
      <c r="I323" s="241"/>
      <c r="J323" s="242">
        <f>ROUND(I323*H323,2)</f>
        <v>0</v>
      </c>
      <c r="K323" s="238" t="s">
        <v>21</v>
      </c>
      <c r="L323" s="73"/>
      <c r="M323" s="243" t="s">
        <v>21</v>
      </c>
      <c r="N323" s="244" t="s">
        <v>43</v>
      </c>
      <c r="O323" s="48"/>
      <c r="P323" s="245">
        <f>O323*H323</f>
        <v>0</v>
      </c>
      <c r="Q323" s="245">
        <v>0.001</v>
      </c>
      <c r="R323" s="245">
        <f>Q323*H323</f>
        <v>3.1246</v>
      </c>
      <c r="S323" s="245">
        <v>0</v>
      </c>
      <c r="T323" s="246">
        <f>S323*H323</f>
        <v>0</v>
      </c>
      <c r="AR323" s="25" t="s">
        <v>140</v>
      </c>
      <c r="AT323" s="25" t="s">
        <v>212</v>
      </c>
      <c r="AU323" s="25" t="s">
        <v>81</v>
      </c>
      <c r="AY323" s="25" t="s">
        <v>210</v>
      </c>
      <c r="BE323" s="247">
        <f>IF(N323="základní",J323,0)</f>
        <v>0</v>
      </c>
      <c r="BF323" s="247">
        <f>IF(N323="snížená",J323,0)</f>
        <v>0</v>
      </c>
      <c r="BG323" s="247">
        <f>IF(N323="zákl. přenesená",J323,0)</f>
        <v>0</v>
      </c>
      <c r="BH323" s="247">
        <f>IF(N323="sníž. přenesená",J323,0)</f>
        <v>0</v>
      </c>
      <c r="BI323" s="247">
        <f>IF(N323="nulová",J323,0)</f>
        <v>0</v>
      </c>
      <c r="BJ323" s="25" t="s">
        <v>79</v>
      </c>
      <c r="BK323" s="247">
        <f>ROUND(I323*H323,2)</f>
        <v>0</v>
      </c>
      <c r="BL323" s="25" t="s">
        <v>140</v>
      </c>
      <c r="BM323" s="25" t="s">
        <v>2563</v>
      </c>
    </row>
    <row r="324" s="12" customFormat="1">
      <c r="B324" s="251"/>
      <c r="C324" s="252"/>
      <c r="D324" s="248" t="s">
        <v>221</v>
      </c>
      <c r="E324" s="253" t="s">
        <v>21</v>
      </c>
      <c r="F324" s="254" t="s">
        <v>2560</v>
      </c>
      <c r="G324" s="252"/>
      <c r="H324" s="253" t="s">
        <v>21</v>
      </c>
      <c r="I324" s="255"/>
      <c r="J324" s="252"/>
      <c r="K324" s="252"/>
      <c r="L324" s="256"/>
      <c r="M324" s="257"/>
      <c r="N324" s="258"/>
      <c r="O324" s="258"/>
      <c r="P324" s="258"/>
      <c r="Q324" s="258"/>
      <c r="R324" s="258"/>
      <c r="S324" s="258"/>
      <c r="T324" s="259"/>
      <c r="AT324" s="260" t="s">
        <v>221</v>
      </c>
      <c r="AU324" s="260" t="s">
        <v>81</v>
      </c>
      <c r="AV324" s="12" t="s">
        <v>79</v>
      </c>
      <c r="AW324" s="12" t="s">
        <v>35</v>
      </c>
      <c r="AX324" s="12" t="s">
        <v>72</v>
      </c>
      <c r="AY324" s="260" t="s">
        <v>210</v>
      </c>
    </row>
    <row r="325" s="13" customFormat="1">
      <c r="B325" s="261"/>
      <c r="C325" s="262"/>
      <c r="D325" s="248" t="s">
        <v>221</v>
      </c>
      <c r="E325" s="263" t="s">
        <v>21</v>
      </c>
      <c r="F325" s="264" t="s">
        <v>2564</v>
      </c>
      <c r="G325" s="262"/>
      <c r="H325" s="265">
        <v>3124.5999999999999</v>
      </c>
      <c r="I325" s="266"/>
      <c r="J325" s="262"/>
      <c r="K325" s="262"/>
      <c r="L325" s="267"/>
      <c r="M325" s="268"/>
      <c r="N325" s="269"/>
      <c r="O325" s="269"/>
      <c r="P325" s="269"/>
      <c r="Q325" s="269"/>
      <c r="R325" s="269"/>
      <c r="S325" s="269"/>
      <c r="T325" s="270"/>
      <c r="AT325" s="271" t="s">
        <v>221</v>
      </c>
      <c r="AU325" s="271" t="s">
        <v>81</v>
      </c>
      <c r="AV325" s="13" t="s">
        <v>81</v>
      </c>
      <c r="AW325" s="13" t="s">
        <v>35</v>
      </c>
      <c r="AX325" s="13" t="s">
        <v>79</v>
      </c>
      <c r="AY325" s="271" t="s">
        <v>210</v>
      </c>
    </row>
    <row r="326" s="1" customFormat="1" ht="22.8" customHeight="1">
      <c r="B326" s="47"/>
      <c r="C326" s="236" t="s">
        <v>656</v>
      </c>
      <c r="D326" s="236" t="s">
        <v>212</v>
      </c>
      <c r="E326" s="237" t="s">
        <v>2565</v>
      </c>
      <c r="F326" s="238" t="s">
        <v>2566</v>
      </c>
      <c r="G326" s="239" t="s">
        <v>1378</v>
      </c>
      <c r="H326" s="240">
        <v>641</v>
      </c>
      <c r="I326" s="241"/>
      <c r="J326" s="242">
        <f>ROUND(I326*H326,2)</f>
        <v>0</v>
      </c>
      <c r="K326" s="238" t="s">
        <v>21</v>
      </c>
      <c r="L326" s="73"/>
      <c r="M326" s="243" t="s">
        <v>21</v>
      </c>
      <c r="N326" s="244" t="s">
        <v>43</v>
      </c>
      <c r="O326" s="48"/>
      <c r="P326" s="245">
        <f>O326*H326</f>
        <v>0</v>
      </c>
      <c r="Q326" s="245">
        <v>0.001</v>
      </c>
      <c r="R326" s="245">
        <f>Q326*H326</f>
        <v>0.64100000000000001</v>
      </c>
      <c r="S326" s="245">
        <v>0</v>
      </c>
      <c r="T326" s="246">
        <f>S326*H326</f>
        <v>0</v>
      </c>
      <c r="AR326" s="25" t="s">
        <v>140</v>
      </c>
      <c r="AT326" s="25" t="s">
        <v>212</v>
      </c>
      <c r="AU326" s="25" t="s">
        <v>81</v>
      </c>
      <c r="AY326" s="25" t="s">
        <v>210</v>
      </c>
      <c r="BE326" s="247">
        <f>IF(N326="základní",J326,0)</f>
        <v>0</v>
      </c>
      <c r="BF326" s="247">
        <f>IF(N326="snížená",J326,0)</f>
        <v>0</v>
      </c>
      <c r="BG326" s="247">
        <f>IF(N326="zákl. přenesená",J326,0)</f>
        <v>0</v>
      </c>
      <c r="BH326" s="247">
        <f>IF(N326="sníž. přenesená",J326,0)</f>
        <v>0</v>
      </c>
      <c r="BI326" s="247">
        <f>IF(N326="nulová",J326,0)</f>
        <v>0</v>
      </c>
      <c r="BJ326" s="25" t="s">
        <v>79</v>
      </c>
      <c r="BK326" s="247">
        <f>ROUND(I326*H326,2)</f>
        <v>0</v>
      </c>
      <c r="BL326" s="25" t="s">
        <v>140</v>
      </c>
      <c r="BM326" s="25" t="s">
        <v>2567</v>
      </c>
    </row>
    <row r="327" s="12" customFormat="1">
      <c r="B327" s="251"/>
      <c r="C327" s="252"/>
      <c r="D327" s="248" t="s">
        <v>221</v>
      </c>
      <c r="E327" s="253" t="s">
        <v>21</v>
      </c>
      <c r="F327" s="254" t="s">
        <v>2568</v>
      </c>
      <c r="G327" s="252"/>
      <c r="H327" s="253" t="s">
        <v>21</v>
      </c>
      <c r="I327" s="255"/>
      <c r="J327" s="252"/>
      <c r="K327" s="252"/>
      <c r="L327" s="256"/>
      <c r="M327" s="257"/>
      <c r="N327" s="258"/>
      <c r="O327" s="258"/>
      <c r="P327" s="258"/>
      <c r="Q327" s="258"/>
      <c r="R327" s="258"/>
      <c r="S327" s="258"/>
      <c r="T327" s="259"/>
      <c r="AT327" s="260" t="s">
        <v>221</v>
      </c>
      <c r="AU327" s="260" t="s">
        <v>81</v>
      </c>
      <c r="AV327" s="12" t="s">
        <v>79</v>
      </c>
      <c r="AW327" s="12" t="s">
        <v>35</v>
      </c>
      <c r="AX327" s="12" t="s">
        <v>72</v>
      </c>
      <c r="AY327" s="260" t="s">
        <v>210</v>
      </c>
    </row>
    <row r="328" s="12" customFormat="1">
      <c r="B328" s="251"/>
      <c r="C328" s="252"/>
      <c r="D328" s="248" t="s">
        <v>221</v>
      </c>
      <c r="E328" s="253" t="s">
        <v>21</v>
      </c>
      <c r="F328" s="254" t="s">
        <v>2569</v>
      </c>
      <c r="G328" s="252"/>
      <c r="H328" s="253" t="s">
        <v>21</v>
      </c>
      <c r="I328" s="255"/>
      <c r="J328" s="252"/>
      <c r="K328" s="252"/>
      <c r="L328" s="256"/>
      <c r="M328" s="257"/>
      <c r="N328" s="258"/>
      <c r="O328" s="258"/>
      <c r="P328" s="258"/>
      <c r="Q328" s="258"/>
      <c r="R328" s="258"/>
      <c r="S328" s="258"/>
      <c r="T328" s="259"/>
      <c r="AT328" s="260" t="s">
        <v>221</v>
      </c>
      <c r="AU328" s="260" t="s">
        <v>81</v>
      </c>
      <c r="AV328" s="12" t="s">
        <v>79</v>
      </c>
      <c r="AW328" s="12" t="s">
        <v>35</v>
      </c>
      <c r="AX328" s="12" t="s">
        <v>72</v>
      </c>
      <c r="AY328" s="260" t="s">
        <v>210</v>
      </c>
    </row>
    <row r="329" s="13" customFormat="1">
      <c r="B329" s="261"/>
      <c r="C329" s="262"/>
      <c r="D329" s="248" t="s">
        <v>221</v>
      </c>
      <c r="E329" s="263" t="s">
        <v>21</v>
      </c>
      <c r="F329" s="264" t="s">
        <v>2570</v>
      </c>
      <c r="G329" s="262"/>
      <c r="H329" s="265">
        <v>46</v>
      </c>
      <c r="I329" s="266"/>
      <c r="J329" s="262"/>
      <c r="K329" s="262"/>
      <c r="L329" s="267"/>
      <c r="M329" s="268"/>
      <c r="N329" s="269"/>
      <c r="O329" s="269"/>
      <c r="P329" s="269"/>
      <c r="Q329" s="269"/>
      <c r="R329" s="269"/>
      <c r="S329" s="269"/>
      <c r="T329" s="270"/>
      <c r="AT329" s="271" t="s">
        <v>221</v>
      </c>
      <c r="AU329" s="271" t="s">
        <v>81</v>
      </c>
      <c r="AV329" s="13" t="s">
        <v>81</v>
      </c>
      <c r="AW329" s="13" t="s">
        <v>35</v>
      </c>
      <c r="AX329" s="13" t="s">
        <v>72</v>
      </c>
      <c r="AY329" s="271" t="s">
        <v>210</v>
      </c>
    </row>
    <row r="330" s="13" customFormat="1">
      <c r="B330" s="261"/>
      <c r="C330" s="262"/>
      <c r="D330" s="248" t="s">
        <v>221</v>
      </c>
      <c r="E330" s="263" t="s">
        <v>21</v>
      </c>
      <c r="F330" s="264" t="s">
        <v>2571</v>
      </c>
      <c r="G330" s="262"/>
      <c r="H330" s="265">
        <v>460</v>
      </c>
      <c r="I330" s="266"/>
      <c r="J330" s="262"/>
      <c r="K330" s="262"/>
      <c r="L330" s="267"/>
      <c r="M330" s="268"/>
      <c r="N330" s="269"/>
      <c r="O330" s="269"/>
      <c r="P330" s="269"/>
      <c r="Q330" s="269"/>
      <c r="R330" s="269"/>
      <c r="S330" s="269"/>
      <c r="T330" s="270"/>
      <c r="AT330" s="271" t="s">
        <v>221</v>
      </c>
      <c r="AU330" s="271" t="s">
        <v>81</v>
      </c>
      <c r="AV330" s="13" t="s">
        <v>81</v>
      </c>
      <c r="AW330" s="13" t="s">
        <v>35</v>
      </c>
      <c r="AX330" s="13" t="s">
        <v>72</v>
      </c>
      <c r="AY330" s="271" t="s">
        <v>210</v>
      </c>
    </row>
    <row r="331" s="13" customFormat="1">
      <c r="B331" s="261"/>
      <c r="C331" s="262"/>
      <c r="D331" s="248" t="s">
        <v>221</v>
      </c>
      <c r="E331" s="263" t="s">
        <v>21</v>
      </c>
      <c r="F331" s="264" t="s">
        <v>2572</v>
      </c>
      <c r="G331" s="262"/>
      <c r="H331" s="265">
        <v>135</v>
      </c>
      <c r="I331" s="266"/>
      <c r="J331" s="262"/>
      <c r="K331" s="262"/>
      <c r="L331" s="267"/>
      <c r="M331" s="268"/>
      <c r="N331" s="269"/>
      <c r="O331" s="269"/>
      <c r="P331" s="269"/>
      <c r="Q331" s="269"/>
      <c r="R331" s="269"/>
      <c r="S331" s="269"/>
      <c r="T331" s="270"/>
      <c r="AT331" s="271" t="s">
        <v>221</v>
      </c>
      <c r="AU331" s="271" t="s">
        <v>81</v>
      </c>
      <c r="AV331" s="13" t="s">
        <v>81</v>
      </c>
      <c r="AW331" s="13" t="s">
        <v>35</v>
      </c>
      <c r="AX331" s="13" t="s">
        <v>72</v>
      </c>
      <c r="AY331" s="271" t="s">
        <v>210</v>
      </c>
    </row>
    <row r="332" s="14" customFormat="1">
      <c r="B332" s="272"/>
      <c r="C332" s="273"/>
      <c r="D332" s="248" t="s">
        <v>221</v>
      </c>
      <c r="E332" s="274" t="s">
        <v>21</v>
      </c>
      <c r="F332" s="275" t="s">
        <v>227</v>
      </c>
      <c r="G332" s="273"/>
      <c r="H332" s="276">
        <v>641</v>
      </c>
      <c r="I332" s="277"/>
      <c r="J332" s="273"/>
      <c r="K332" s="273"/>
      <c r="L332" s="278"/>
      <c r="M332" s="279"/>
      <c r="N332" s="280"/>
      <c r="O332" s="280"/>
      <c r="P332" s="280"/>
      <c r="Q332" s="280"/>
      <c r="R332" s="280"/>
      <c r="S332" s="280"/>
      <c r="T332" s="281"/>
      <c r="AT332" s="282" t="s">
        <v>221</v>
      </c>
      <c r="AU332" s="282" t="s">
        <v>81</v>
      </c>
      <c r="AV332" s="14" t="s">
        <v>217</v>
      </c>
      <c r="AW332" s="14" t="s">
        <v>35</v>
      </c>
      <c r="AX332" s="14" t="s">
        <v>79</v>
      </c>
      <c r="AY332" s="282" t="s">
        <v>210</v>
      </c>
    </row>
    <row r="333" s="1" customFormat="1" ht="22.8" customHeight="1">
      <c r="B333" s="47"/>
      <c r="C333" s="236" t="s">
        <v>663</v>
      </c>
      <c r="D333" s="236" t="s">
        <v>212</v>
      </c>
      <c r="E333" s="237" t="s">
        <v>2573</v>
      </c>
      <c r="F333" s="238" t="s">
        <v>2574</v>
      </c>
      <c r="G333" s="239" t="s">
        <v>1378</v>
      </c>
      <c r="H333" s="240">
        <v>129.30000000000001</v>
      </c>
      <c r="I333" s="241"/>
      <c r="J333" s="242">
        <f>ROUND(I333*H333,2)</f>
        <v>0</v>
      </c>
      <c r="K333" s="238" t="s">
        <v>21</v>
      </c>
      <c r="L333" s="73"/>
      <c r="M333" s="243" t="s">
        <v>21</v>
      </c>
      <c r="N333" s="244" t="s">
        <v>43</v>
      </c>
      <c r="O333" s="48"/>
      <c r="P333" s="245">
        <f>O333*H333</f>
        <v>0</v>
      </c>
      <c r="Q333" s="245">
        <v>0.001</v>
      </c>
      <c r="R333" s="245">
        <f>Q333*H333</f>
        <v>0.12930000000000003</v>
      </c>
      <c r="S333" s="245">
        <v>0</v>
      </c>
      <c r="T333" s="246">
        <f>S333*H333</f>
        <v>0</v>
      </c>
      <c r="AR333" s="25" t="s">
        <v>140</v>
      </c>
      <c r="AT333" s="25" t="s">
        <v>212</v>
      </c>
      <c r="AU333" s="25" t="s">
        <v>81</v>
      </c>
      <c r="AY333" s="25" t="s">
        <v>210</v>
      </c>
      <c r="BE333" s="247">
        <f>IF(N333="základní",J333,0)</f>
        <v>0</v>
      </c>
      <c r="BF333" s="247">
        <f>IF(N333="snížená",J333,0)</f>
        <v>0</v>
      </c>
      <c r="BG333" s="247">
        <f>IF(N333="zákl. přenesená",J333,0)</f>
        <v>0</v>
      </c>
      <c r="BH333" s="247">
        <f>IF(N333="sníž. přenesená",J333,0)</f>
        <v>0</v>
      </c>
      <c r="BI333" s="247">
        <f>IF(N333="nulová",J333,0)</f>
        <v>0</v>
      </c>
      <c r="BJ333" s="25" t="s">
        <v>79</v>
      </c>
      <c r="BK333" s="247">
        <f>ROUND(I333*H333,2)</f>
        <v>0</v>
      </c>
      <c r="BL333" s="25" t="s">
        <v>140</v>
      </c>
      <c r="BM333" s="25" t="s">
        <v>2575</v>
      </c>
    </row>
    <row r="334" s="12" customFormat="1">
      <c r="B334" s="251"/>
      <c r="C334" s="252"/>
      <c r="D334" s="248" t="s">
        <v>221</v>
      </c>
      <c r="E334" s="253" t="s">
        <v>21</v>
      </c>
      <c r="F334" s="254" t="s">
        <v>2568</v>
      </c>
      <c r="G334" s="252"/>
      <c r="H334" s="253" t="s">
        <v>21</v>
      </c>
      <c r="I334" s="255"/>
      <c r="J334" s="252"/>
      <c r="K334" s="252"/>
      <c r="L334" s="256"/>
      <c r="M334" s="257"/>
      <c r="N334" s="258"/>
      <c r="O334" s="258"/>
      <c r="P334" s="258"/>
      <c r="Q334" s="258"/>
      <c r="R334" s="258"/>
      <c r="S334" s="258"/>
      <c r="T334" s="259"/>
      <c r="AT334" s="260" t="s">
        <v>221</v>
      </c>
      <c r="AU334" s="260" t="s">
        <v>81</v>
      </c>
      <c r="AV334" s="12" t="s">
        <v>79</v>
      </c>
      <c r="AW334" s="12" t="s">
        <v>35</v>
      </c>
      <c r="AX334" s="12" t="s">
        <v>72</v>
      </c>
      <c r="AY334" s="260" t="s">
        <v>210</v>
      </c>
    </row>
    <row r="335" s="13" customFormat="1">
      <c r="B335" s="261"/>
      <c r="C335" s="262"/>
      <c r="D335" s="248" t="s">
        <v>221</v>
      </c>
      <c r="E335" s="263" t="s">
        <v>21</v>
      </c>
      <c r="F335" s="264" t="s">
        <v>2576</v>
      </c>
      <c r="G335" s="262"/>
      <c r="H335" s="265">
        <v>129.30000000000001</v>
      </c>
      <c r="I335" s="266"/>
      <c r="J335" s="262"/>
      <c r="K335" s="262"/>
      <c r="L335" s="267"/>
      <c r="M335" s="268"/>
      <c r="N335" s="269"/>
      <c r="O335" s="269"/>
      <c r="P335" s="269"/>
      <c r="Q335" s="269"/>
      <c r="R335" s="269"/>
      <c r="S335" s="269"/>
      <c r="T335" s="270"/>
      <c r="AT335" s="271" t="s">
        <v>221</v>
      </c>
      <c r="AU335" s="271" t="s">
        <v>81</v>
      </c>
      <c r="AV335" s="13" t="s">
        <v>81</v>
      </c>
      <c r="AW335" s="13" t="s">
        <v>35</v>
      </c>
      <c r="AX335" s="13" t="s">
        <v>79</v>
      </c>
      <c r="AY335" s="271" t="s">
        <v>210</v>
      </c>
    </row>
    <row r="336" s="1" customFormat="1" ht="22.8" customHeight="1">
      <c r="B336" s="47"/>
      <c r="C336" s="236" t="s">
        <v>669</v>
      </c>
      <c r="D336" s="236" t="s">
        <v>212</v>
      </c>
      <c r="E336" s="237" t="s">
        <v>2577</v>
      </c>
      <c r="F336" s="238" t="s">
        <v>2578</v>
      </c>
      <c r="G336" s="239" t="s">
        <v>1378</v>
      </c>
      <c r="H336" s="240">
        <v>498.69999999999999</v>
      </c>
      <c r="I336" s="241"/>
      <c r="J336" s="242">
        <f>ROUND(I336*H336,2)</f>
        <v>0</v>
      </c>
      <c r="K336" s="238" t="s">
        <v>21</v>
      </c>
      <c r="L336" s="73"/>
      <c r="M336" s="243" t="s">
        <v>21</v>
      </c>
      <c r="N336" s="244" t="s">
        <v>43</v>
      </c>
      <c r="O336" s="48"/>
      <c r="P336" s="245">
        <f>O336*H336</f>
        <v>0</v>
      </c>
      <c r="Q336" s="245">
        <v>0.001</v>
      </c>
      <c r="R336" s="245">
        <f>Q336*H336</f>
        <v>0.49869999999999998</v>
      </c>
      <c r="S336" s="245">
        <v>0</v>
      </c>
      <c r="T336" s="246">
        <f>S336*H336</f>
        <v>0</v>
      </c>
      <c r="AR336" s="25" t="s">
        <v>140</v>
      </c>
      <c r="AT336" s="25" t="s">
        <v>212</v>
      </c>
      <c r="AU336" s="25" t="s">
        <v>81</v>
      </c>
      <c r="AY336" s="25" t="s">
        <v>210</v>
      </c>
      <c r="BE336" s="247">
        <f>IF(N336="základní",J336,0)</f>
        <v>0</v>
      </c>
      <c r="BF336" s="247">
        <f>IF(N336="snížená",J336,0)</f>
        <v>0</v>
      </c>
      <c r="BG336" s="247">
        <f>IF(N336="zákl. přenesená",J336,0)</f>
        <v>0</v>
      </c>
      <c r="BH336" s="247">
        <f>IF(N336="sníž. přenesená",J336,0)</f>
        <v>0</v>
      </c>
      <c r="BI336" s="247">
        <f>IF(N336="nulová",J336,0)</f>
        <v>0</v>
      </c>
      <c r="BJ336" s="25" t="s">
        <v>79</v>
      </c>
      <c r="BK336" s="247">
        <f>ROUND(I336*H336,2)</f>
        <v>0</v>
      </c>
      <c r="BL336" s="25" t="s">
        <v>140</v>
      </c>
      <c r="BM336" s="25" t="s">
        <v>2579</v>
      </c>
    </row>
    <row r="337" s="12" customFormat="1">
      <c r="B337" s="251"/>
      <c r="C337" s="252"/>
      <c r="D337" s="248" t="s">
        <v>221</v>
      </c>
      <c r="E337" s="253" t="s">
        <v>21</v>
      </c>
      <c r="F337" s="254" t="s">
        <v>2568</v>
      </c>
      <c r="G337" s="252"/>
      <c r="H337" s="253" t="s">
        <v>21</v>
      </c>
      <c r="I337" s="255"/>
      <c r="J337" s="252"/>
      <c r="K337" s="252"/>
      <c r="L337" s="256"/>
      <c r="M337" s="257"/>
      <c r="N337" s="258"/>
      <c r="O337" s="258"/>
      <c r="P337" s="258"/>
      <c r="Q337" s="258"/>
      <c r="R337" s="258"/>
      <c r="S337" s="258"/>
      <c r="T337" s="259"/>
      <c r="AT337" s="260" t="s">
        <v>221</v>
      </c>
      <c r="AU337" s="260" t="s">
        <v>81</v>
      </c>
      <c r="AV337" s="12" t="s">
        <v>79</v>
      </c>
      <c r="AW337" s="12" t="s">
        <v>35</v>
      </c>
      <c r="AX337" s="12" t="s">
        <v>72</v>
      </c>
      <c r="AY337" s="260" t="s">
        <v>210</v>
      </c>
    </row>
    <row r="338" s="13" customFormat="1">
      <c r="B338" s="261"/>
      <c r="C338" s="262"/>
      <c r="D338" s="248" t="s">
        <v>221</v>
      </c>
      <c r="E338" s="263" t="s">
        <v>21</v>
      </c>
      <c r="F338" s="264" t="s">
        <v>2580</v>
      </c>
      <c r="G338" s="262"/>
      <c r="H338" s="265">
        <v>498.69999999999999</v>
      </c>
      <c r="I338" s="266"/>
      <c r="J338" s="262"/>
      <c r="K338" s="262"/>
      <c r="L338" s="267"/>
      <c r="M338" s="268"/>
      <c r="N338" s="269"/>
      <c r="O338" s="269"/>
      <c r="P338" s="269"/>
      <c r="Q338" s="269"/>
      <c r="R338" s="269"/>
      <c r="S338" s="269"/>
      <c r="T338" s="270"/>
      <c r="AT338" s="271" t="s">
        <v>221</v>
      </c>
      <c r="AU338" s="271" t="s">
        <v>81</v>
      </c>
      <c r="AV338" s="13" t="s">
        <v>81</v>
      </c>
      <c r="AW338" s="13" t="s">
        <v>35</v>
      </c>
      <c r="AX338" s="13" t="s">
        <v>79</v>
      </c>
      <c r="AY338" s="271" t="s">
        <v>210</v>
      </c>
    </row>
    <row r="339" s="1" customFormat="1" ht="34.2" customHeight="1">
      <c r="B339" s="47"/>
      <c r="C339" s="236" t="s">
        <v>674</v>
      </c>
      <c r="D339" s="236" t="s">
        <v>212</v>
      </c>
      <c r="E339" s="237" t="s">
        <v>1386</v>
      </c>
      <c r="F339" s="238" t="s">
        <v>1387</v>
      </c>
      <c r="G339" s="239" t="s">
        <v>318</v>
      </c>
      <c r="H339" s="240">
        <v>12.394</v>
      </c>
      <c r="I339" s="241"/>
      <c r="J339" s="242">
        <f>ROUND(I339*H339,2)</f>
        <v>0</v>
      </c>
      <c r="K339" s="238" t="s">
        <v>216</v>
      </c>
      <c r="L339" s="73"/>
      <c r="M339" s="243" t="s">
        <v>21</v>
      </c>
      <c r="N339" s="244" t="s">
        <v>43</v>
      </c>
      <c r="O339" s="48"/>
      <c r="P339" s="245">
        <f>O339*H339</f>
        <v>0</v>
      </c>
      <c r="Q339" s="245">
        <v>0</v>
      </c>
      <c r="R339" s="245">
        <f>Q339*H339</f>
        <v>0</v>
      </c>
      <c r="S339" s="245">
        <v>0</v>
      </c>
      <c r="T339" s="246">
        <f>S339*H339</f>
        <v>0</v>
      </c>
      <c r="AR339" s="25" t="s">
        <v>140</v>
      </c>
      <c r="AT339" s="25" t="s">
        <v>212</v>
      </c>
      <c r="AU339" s="25" t="s">
        <v>81</v>
      </c>
      <c r="AY339" s="25" t="s">
        <v>210</v>
      </c>
      <c r="BE339" s="247">
        <f>IF(N339="základní",J339,0)</f>
        <v>0</v>
      </c>
      <c r="BF339" s="247">
        <f>IF(N339="snížená",J339,0)</f>
        <v>0</v>
      </c>
      <c r="BG339" s="247">
        <f>IF(N339="zákl. přenesená",J339,0)</f>
        <v>0</v>
      </c>
      <c r="BH339" s="247">
        <f>IF(N339="sníž. přenesená",J339,0)</f>
        <v>0</v>
      </c>
      <c r="BI339" s="247">
        <f>IF(N339="nulová",J339,0)</f>
        <v>0</v>
      </c>
      <c r="BJ339" s="25" t="s">
        <v>79</v>
      </c>
      <c r="BK339" s="247">
        <f>ROUND(I339*H339,2)</f>
        <v>0</v>
      </c>
      <c r="BL339" s="25" t="s">
        <v>140</v>
      </c>
      <c r="BM339" s="25" t="s">
        <v>2581</v>
      </c>
    </row>
    <row r="340" s="1" customFormat="1">
      <c r="B340" s="47"/>
      <c r="C340" s="75"/>
      <c r="D340" s="248" t="s">
        <v>219</v>
      </c>
      <c r="E340" s="75"/>
      <c r="F340" s="249" t="s">
        <v>1389</v>
      </c>
      <c r="G340" s="75"/>
      <c r="H340" s="75"/>
      <c r="I340" s="204"/>
      <c r="J340" s="75"/>
      <c r="K340" s="75"/>
      <c r="L340" s="73"/>
      <c r="M340" s="250"/>
      <c r="N340" s="48"/>
      <c r="O340" s="48"/>
      <c r="P340" s="48"/>
      <c r="Q340" s="48"/>
      <c r="R340" s="48"/>
      <c r="S340" s="48"/>
      <c r="T340" s="96"/>
      <c r="AT340" s="25" t="s">
        <v>219</v>
      </c>
      <c r="AU340" s="25" t="s">
        <v>81</v>
      </c>
    </row>
    <row r="341" s="11" customFormat="1" ht="29.88" customHeight="1">
      <c r="B341" s="220"/>
      <c r="C341" s="221"/>
      <c r="D341" s="222" t="s">
        <v>71</v>
      </c>
      <c r="E341" s="234" t="s">
        <v>723</v>
      </c>
      <c r="F341" s="234" t="s">
        <v>723</v>
      </c>
      <c r="G341" s="221"/>
      <c r="H341" s="221"/>
      <c r="I341" s="224"/>
      <c r="J341" s="235">
        <f>BK341</f>
        <v>0</v>
      </c>
      <c r="K341" s="221"/>
      <c r="L341" s="226"/>
      <c r="M341" s="227"/>
      <c r="N341" s="228"/>
      <c r="O341" s="228"/>
      <c r="P341" s="229">
        <f>SUM(P342:P348)</f>
        <v>0</v>
      </c>
      <c r="Q341" s="228"/>
      <c r="R341" s="229">
        <f>SUM(R342:R348)</f>
        <v>0</v>
      </c>
      <c r="S341" s="228"/>
      <c r="T341" s="230">
        <f>SUM(T342:T348)</f>
        <v>0</v>
      </c>
      <c r="AR341" s="231" t="s">
        <v>81</v>
      </c>
      <c r="AT341" s="232" t="s">
        <v>71</v>
      </c>
      <c r="AU341" s="232" t="s">
        <v>79</v>
      </c>
      <c r="AY341" s="231" t="s">
        <v>210</v>
      </c>
      <c r="BK341" s="233">
        <f>SUM(BK342:BK348)</f>
        <v>0</v>
      </c>
    </row>
    <row r="342" s="1" customFormat="1" ht="14.4" customHeight="1">
      <c r="B342" s="47"/>
      <c r="C342" s="236" t="s">
        <v>679</v>
      </c>
      <c r="D342" s="236" t="s">
        <v>212</v>
      </c>
      <c r="E342" s="237" t="s">
        <v>725</v>
      </c>
      <c r="F342" s="238" t="s">
        <v>734</v>
      </c>
      <c r="G342" s="239" t="s">
        <v>482</v>
      </c>
      <c r="H342" s="240">
        <v>0</v>
      </c>
      <c r="I342" s="241"/>
      <c r="J342" s="242">
        <f>ROUND(I342*H342,2)</f>
        <v>0</v>
      </c>
      <c r="K342" s="238" t="s">
        <v>21</v>
      </c>
      <c r="L342" s="73"/>
      <c r="M342" s="243" t="s">
        <v>21</v>
      </c>
      <c r="N342" s="244" t="s">
        <v>43</v>
      </c>
      <c r="O342" s="48"/>
      <c r="P342" s="245">
        <f>O342*H342</f>
        <v>0</v>
      </c>
      <c r="Q342" s="245">
        <v>0</v>
      </c>
      <c r="R342" s="245">
        <f>Q342*H342</f>
        <v>0</v>
      </c>
      <c r="S342" s="245">
        <v>0</v>
      </c>
      <c r="T342" s="246">
        <f>S342*H342</f>
        <v>0</v>
      </c>
      <c r="AR342" s="25" t="s">
        <v>140</v>
      </c>
      <c r="AT342" s="25" t="s">
        <v>212</v>
      </c>
      <c r="AU342" s="25" t="s">
        <v>81</v>
      </c>
      <c r="AY342" s="25" t="s">
        <v>210</v>
      </c>
      <c r="BE342" s="247">
        <f>IF(N342="základní",J342,0)</f>
        <v>0</v>
      </c>
      <c r="BF342" s="247">
        <f>IF(N342="snížená",J342,0)</f>
        <v>0</v>
      </c>
      <c r="BG342" s="247">
        <f>IF(N342="zákl. přenesená",J342,0)</f>
        <v>0</v>
      </c>
      <c r="BH342" s="247">
        <f>IF(N342="sníž. přenesená",J342,0)</f>
        <v>0</v>
      </c>
      <c r="BI342" s="247">
        <f>IF(N342="nulová",J342,0)</f>
        <v>0</v>
      </c>
      <c r="BJ342" s="25" t="s">
        <v>79</v>
      </c>
      <c r="BK342" s="247">
        <f>ROUND(I342*H342,2)</f>
        <v>0</v>
      </c>
      <c r="BL342" s="25" t="s">
        <v>140</v>
      </c>
      <c r="BM342" s="25" t="s">
        <v>2582</v>
      </c>
    </row>
    <row r="343" s="1" customFormat="1" ht="14.4" customHeight="1">
      <c r="B343" s="47"/>
      <c r="C343" s="236" t="s">
        <v>684</v>
      </c>
      <c r="D343" s="236" t="s">
        <v>212</v>
      </c>
      <c r="E343" s="237" t="s">
        <v>729</v>
      </c>
      <c r="F343" s="238" t="s">
        <v>734</v>
      </c>
      <c r="G343" s="239" t="s">
        <v>482</v>
      </c>
      <c r="H343" s="240">
        <v>0</v>
      </c>
      <c r="I343" s="241"/>
      <c r="J343" s="242">
        <f>ROUND(I343*H343,2)</f>
        <v>0</v>
      </c>
      <c r="K343" s="238" t="s">
        <v>21</v>
      </c>
      <c r="L343" s="73"/>
      <c r="M343" s="243" t="s">
        <v>21</v>
      </c>
      <c r="N343" s="244" t="s">
        <v>43</v>
      </c>
      <c r="O343" s="48"/>
      <c r="P343" s="245">
        <f>O343*H343</f>
        <v>0</v>
      </c>
      <c r="Q343" s="245">
        <v>0</v>
      </c>
      <c r="R343" s="245">
        <f>Q343*H343</f>
        <v>0</v>
      </c>
      <c r="S343" s="245">
        <v>0</v>
      </c>
      <c r="T343" s="246">
        <f>S343*H343</f>
        <v>0</v>
      </c>
      <c r="AR343" s="25" t="s">
        <v>140</v>
      </c>
      <c r="AT343" s="25" t="s">
        <v>212</v>
      </c>
      <c r="AU343" s="25" t="s">
        <v>81</v>
      </c>
      <c r="AY343" s="25" t="s">
        <v>210</v>
      </c>
      <c r="BE343" s="247">
        <f>IF(N343="základní",J343,0)</f>
        <v>0</v>
      </c>
      <c r="BF343" s="247">
        <f>IF(N343="snížená",J343,0)</f>
        <v>0</v>
      </c>
      <c r="BG343" s="247">
        <f>IF(N343="zákl. přenesená",J343,0)</f>
        <v>0</v>
      </c>
      <c r="BH343" s="247">
        <f>IF(N343="sníž. přenesená",J343,0)</f>
        <v>0</v>
      </c>
      <c r="BI343" s="247">
        <f>IF(N343="nulová",J343,0)</f>
        <v>0</v>
      </c>
      <c r="BJ343" s="25" t="s">
        <v>79</v>
      </c>
      <c r="BK343" s="247">
        <f>ROUND(I343*H343,2)</f>
        <v>0</v>
      </c>
      <c r="BL343" s="25" t="s">
        <v>140</v>
      </c>
      <c r="BM343" s="25" t="s">
        <v>2583</v>
      </c>
    </row>
    <row r="344" s="1" customFormat="1" ht="14.4" customHeight="1">
      <c r="B344" s="47"/>
      <c r="C344" s="236" t="s">
        <v>688</v>
      </c>
      <c r="D344" s="236" t="s">
        <v>212</v>
      </c>
      <c r="E344" s="237" t="s">
        <v>733</v>
      </c>
      <c r="F344" s="238" t="s">
        <v>734</v>
      </c>
      <c r="G344" s="239" t="s">
        <v>482</v>
      </c>
      <c r="H344" s="240">
        <v>0</v>
      </c>
      <c r="I344" s="241"/>
      <c r="J344" s="242">
        <f>ROUND(I344*H344,2)</f>
        <v>0</v>
      </c>
      <c r="K344" s="238" t="s">
        <v>21</v>
      </c>
      <c r="L344" s="73"/>
      <c r="M344" s="243" t="s">
        <v>21</v>
      </c>
      <c r="N344" s="244" t="s">
        <v>43</v>
      </c>
      <c r="O344" s="48"/>
      <c r="P344" s="245">
        <f>O344*H344</f>
        <v>0</v>
      </c>
      <c r="Q344" s="245">
        <v>0</v>
      </c>
      <c r="R344" s="245">
        <f>Q344*H344</f>
        <v>0</v>
      </c>
      <c r="S344" s="245">
        <v>0</v>
      </c>
      <c r="T344" s="246">
        <f>S344*H344</f>
        <v>0</v>
      </c>
      <c r="AR344" s="25" t="s">
        <v>140</v>
      </c>
      <c r="AT344" s="25" t="s">
        <v>212</v>
      </c>
      <c r="AU344" s="25" t="s">
        <v>81</v>
      </c>
      <c r="AY344" s="25" t="s">
        <v>210</v>
      </c>
      <c r="BE344" s="247">
        <f>IF(N344="základní",J344,0)</f>
        <v>0</v>
      </c>
      <c r="BF344" s="247">
        <f>IF(N344="snížená",J344,0)</f>
        <v>0</v>
      </c>
      <c r="BG344" s="247">
        <f>IF(N344="zákl. přenesená",J344,0)</f>
        <v>0</v>
      </c>
      <c r="BH344" s="247">
        <f>IF(N344="sníž. přenesená",J344,0)</f>
        <v>0</v>
      </c>
      <c r="BI344" s="247">
        <f>IF(N344="nulová",J344,0)</f>
        <v>0</v>
      </c>
      <c r="BJ344" s="25" t="s">
        <v>79</v>
      </c>
      <c r="BK344" s="247">
        <f>ROUND(I344*H344,2)</f>
        <v>0</v>
      </c>
      <c r="BL344" s="25" t="s">
        <v>140</v>
      </c>
      <c r="BM344" s="25" t="s">
        <v>2584</v>
      </c>
    </row>
    <row r="345" s="1" customFormat="1" ht="14.4" customHeight="1">
      <c r="B345" s="47"/>
      <c r="C345" s="236" t="s">
        <v>692</v>
      </c>
      <c r="D345" s="236" t="s">
        <v>212</v>
      </c>
      <c r="E345" s="237" t="s">
        <v>737</v>
      </c>
      <c r="F345" s="238" t="s">
        <v>734</v>
      </c>
      <c r="G345" s="239" t="s">
        <v>482</v>
      </c>
      <c r="H345" s="240">
        <v>0</v>
      </c>
      <c r="I345" s="241"/>
      <c r="J345" s="242">
        <f>ROUND(I345*H345,2)</f>
        <v>0</v>
      </c>
      <c r="K345" s="238" t="s">
        <v>21</v>
      </c>
      <c r="L345" s="73"/>
      <c r="M345" s="243" t="s">
        <v>21</v>
      </c>
      <c r="N345" s="244" t="s">
        <v>43</v>
      </c>
      <c r="O345" s="48"/>
      <c r="P345" s="245">
        <f>O345*H345</f>
        <v>0</v>
      </c>
      <c r="Q345" s="245">
        <v>0</v>
      </c>
      <c r="R345" s="245">
        <f>Q345*H345</f>
        <v>0</v>
      </c>
      <c r="S345" s="245">
        <v>0</v>
      </c>
      <c r="T345" s="246">
        <f>S345*H345</f>
        <v>0</v>
      </c>
      <c r="AR345" s="25" t="s">
        <v>140</v>
      </c>
      <c r="AT345" s="25" t="s">
        <v>212</v>
      </c>
      <c r="AU345" s="25" t="s">
        <v>81</v>
      </c>
      <c r="AY345" s="25" t="s">
        <v>210</v>
      </c>
      <c r="BE345" s="247">
        <f>IF(N345="základní",J345,0)</f>
        <v>0</v>
      </c>
      <c r="BF345" s="247">
        <f>IF(N345="snížená",J345,0)</f>
        <v>0</v>
      </c>
      <c r="BG345" s="247">
        <f>IF(N345="zákl. přenesená",J345,0)</f>
        <v>0</v>
      </c>
      <c r="BH345" s="247">
        <f>IF(N345="sníž. přenesená",J345,0)</f>
        <v>0</v>
      </c>
      <c r="BI345" s="247">
        <f>IF(N345="nulová",J345,0)</f>
        <v>0</v>
      </c>
      <c r="BJ345" s="25" t="s">
        <v>79</v>
      </c>
      <c r="BK345" s="247">
        <f>ROUND(I345*H345,2)</f>
        <v>0</v>
      </c>
      <c r="BL345" s="25" t="s">
        <v>140</v>
      </c>
      <c r="BM345" s="25" t="s">
        <v>2585</v>
      </c>
    </row>
    <row r="346" s="1" customFormat="1" ht="14.4" customHeight="1">
      <c r="B346" s="47"/>
      <c r="C346" s="236" t="s">
        <v>699</v>
      </c>
      <c r="D346" s="236" t="s">
        <v>212</v>
      </c>
      <c r="E346" s="237" t="s">
        <v>740</v>
      </c>
      <c r="F346" s="238" t="s">
        <v>734</v>
      </c>
      <c r="G346" s="239" t="s">
        <v>482</v>
      </c>
      <c r="H346" s="240">
        <v>0</v>
      </c>
      <c r="I346" s="241"/>
      <c r="J346" s="242">
        <f>ROUND(I346*H346,2)</f>
        <v>0</v>
      </c>
      <c r="K346" s="238" t="s">
        <v>21</v>
      </c>
      <c r="L346" s="73"/>
      <c r="M346" s="243" t="s">
        <v>21</v>
      </c>
      <c r="N346" s="244" t="s">
        <v>43</v>
      </c>
      <c r="O346" s="48"/>
      <c r="P346" s="245">
        <f>O346*H346</f>
        <v>0</v>
      </c>
      <c r="Q346" s="245">
        <v>0</v>
      </c>
      <c r="R346" s="245">
        <f>Q346*H346</f>
        <v>0</v>
      </c>
      <c r="S346" s="245">
        <v>0</v>
      </c>
      <c r="T346" s="246">
        <f>S346*H346</f>
        <v>0</v>
      </c>
      <c r="AR346" s="25" t="s">
        <v>140</v>
      </c>
      <c r="AT346" s="25" t="s">
        <v>212</v>
      </c>
      <c r="AU346" s="25" t="s">
        <v>81</v>
      </c>
      <c r="AY346" s="25" t="s">
        <v>210</v>
      </c>
      <c r="BE346" s="247">
        <f>IF(N346="základní",J346,0)</f>
        <v>0</v>
      </c>
      <c r="BF346" s="247">
        <f>IF(N346="snížená",J346,0)</f>
        <v>0</v>
      </c>
      <c r="BG346" s="247">
        <f>IF(N346="zákl. přenesená",J346,0)</f>
        <v>0</v>
      </c>
      <c r="BH346" s="247">
        <f>IF(N346="sníž. přenesená",J346,0)</f>
        <v>0</v>
      </c>
      <c r="BI346" s="247">
        <f>IF(N346="nulová",J346,0)</f>
        <v>0</v>
      </c>
      <c r="BJ346" s="25" t="s">
        <v>79</v>
      </c>
      <c r="BK346" s="247">
        <f>ROUND(I346*H346,2)</f>
        <v>0</v>
      </c>
      <c r="BL346" s="25" t="s">
        <v>140</v>
      </c>
      <c r="BM346" s="25" t="s">
        <v>2586</v>
      </c>
    </row>
    <row r="347" s="1" customFormat="1" ht="14.4" customHeight="1">
      <c r="B347" s="47"/>
      <c r="C347" s="236" t="s">
        <v>706</v>
      </c>
      <c r="D347" s="236" t="s">
        <v>212</v>
      </c>
      <c r="E347" s="237" t="s">
        <v>743</v>
      </c>
      <c r="F347" s="238" t="s">
        <v>734</v>
      </c>
      <c r="G347" s="239" t="s">
        <v>482</v>
      </c>
      <c r="H347" s="240">
        <v>0</v>
      </c>
      <c r="I347" s="241"/>
      <c r="J347" s="242">
        <f>ROUND(I347*H347,2)</f>
        <v>0</v>
      </c>
      <c r="K347" s="238" t="s">
        <v>21</v>
      </c>
      <c r="L347" s="73"/>
      <c r="M347" s="243" t="s">
        <v>21</v>
      </c>
      <c r="N347" s="244" t="s">
        <v>43</v>
      </c>
      <c r="O347" s="48"/>
      <c r="P347" s="245">
        <f>O347*H347</f>
        <v>0</v>
      </c>
      <c r="Q347" s="245">
        <v>0</v>
      </c>
      <c r="R347" s="245">
        <f>Q347*H347</f>
        <v>0</v>
      </c>
      <c r="S347" s="245">
        <v>0</v>
      </c>
      <c r="T347" s="246">
        <f>S347*H347</f>
        <v>0</v>
      </c>
      <c r="AR347" s="25" t="s">
        <v>140</v>
      </c>
      <c r="AT347" s="25" t="s">
        <v>212</v>
      </c>
      <c r="AU347" s="25" t="s">
        <v>81</v>
      </c>
      <c r="AY347" s="25" t="s">
        <v>210</v>
      </c>
      <c r="BE347" s="247">
        <f>IF(N347="základní",J347,0)</f>
        <v>0</v>
      </c>
      <c r="BF347" s="247">
        <f>IF(N347="snížená",J347,0)</f>
        <v>0</v>
      </c>
      <c r="BG347" s="247">
        <f>IF(N347="zákl. přenesená",J347,0)</f>
        <v>0</v>
      </c>
      <c r="BH347" s="247">
        <f>IF(N347="sníž. přenesená",J347,0)</f>
        <v>0</v>
      </c>
      <c r="BI347" s="247">
        <f>IF(N347="nulová",J347,0)</f>
        <v>0</v>
      </c>
      <c r="BJ347" s="25" t="s">
        <v>79</v>
      </c>
      <c r="BK347" s="247">
        <f>ROUND(I347*H347,2)</f>
        <v>0</v>
      </c>
      <c r="BL347" s="25" t="s">
        <v>140</v>
      </c>
      <c r="BM347" s="25" t="s">
        <v>2587</v>
      </c>
    </row>
    <row r="348" s="1" customFormat="1" ht="14.4" customHeight="1">
      <c r="B348" s="47"/>
      <c r="C348" s="236" t="s">
        <v>714</v>
      </c>
      <c r="D348" s="236" t="s">
        <v>212</v>
      </c>
      <c r="E348" s="237" t="s">
        <v>746</v>
      </c>
      <c r="F348" s="238" t="s">
        <v>734</v>
      </c>
      <c r="G348" s="239" t="s">
        <v>482</v>
      </c>
      <c r="H348" s="240">
        <v>0</v>
      </c>
      <c r="I348" s="241"/>
      <c r="J348" s="242">
        <f>ROUND(I348*H348,2)</f>
        <v>0</v>
      </c>
      <c r="K348" s="238" t="s">
        <v>21</v>
      </c>
      <c r="L348" s="73"/>
      <c r="M348" s="243" t="s">
        <v>21</v>
      </c>
      <c r="N348" s="305" t="s">
        <v>43</v>
      </c>
      <c r="O348" s="306"/>
      <c r="P348" s="307">
        <f>O348*H348</f>
        <v>0</v>
      </c>
      <c r="Q348" s="307">
        <v>0</v>
      </c>
      <c r="R348" s="307">
        <f>Q348*H348</f>
        <v>0</v>
      </c>
      <c r="S348" s="307">
        <v>0</v>
      </c>
      <c r="T348" s="308">
        <f>S348*H348</f>
        <v>0</v>
      </c>
      <c r="AR348" s="25" t="s">
        <v>140</v>
      </c>
      <c r="AT348" s="25" t="s">
        <v>212</v>
      </c>
      <c r="AU348" s="25" t="s">
        <v>81</v>
      </c>
      <c r="AY348" s="25" t="s">
        <v>210</v>
      </c>
      <c r="BE348" s="247">
        <f>IF(N348="základní",J348,0)</f>
        <v>0</v>
      </c>
      <c r="BF348" s="247">
        <f>IF(N348="snížená",J348,0)</f>
        <v>0</v>
      </c>
      <c r="BG348" s="247">
        <f>IF(N348="zákl. přenesená",J348,0)</f>
        <v>0</v>
      </c>
      <c r="BH348" s="247">
        <f>IF(N348="sníž. přenesená",J348,0)</f>
        <v>0</v>
      </c>
      <c r="BI348" s="247">
        <f>IF(N348="nulová",J348,0)</f>
        <v>0</v>
      </c>
      <c r="BJ348" s="25" t="s">
        <v>79</v>
      </c>
      <c r="BK348" s="247">
        <f>ROUND(I348*H348,2)</f>
        <v>0</v>
      </c>
      <c r="BL348" s="25" t="s">
        <v>140</v>
      </c>
      <c r="BM348" s="25" t="s">
        <v>2588</v>
      </c>
    </row>
    <row r="349" s="1" customFormat="1" ht="6.96" customHeight="1">
      <c r="B349" s="68"/>
      <c r="C349" s="69"/>
      <c r="D349" s="69"/>
      <c r="E349" s="69"/>
      <c r="F349" s="69"/>
      <c r="G349" s="69"/>
      <c r="H349" s="69"/>
      <c r="I349" s="179"/>
      <c r="J349" s="69"/>
      <c r="K349" s="69"/>
      <c r="L349" s="73"/>
    </row>
  </sheetData>
  <sheetProtection sheet="1" autoFilter="0" formatColumns="0" formatRows="0" objects="1" scenarios="1" spinCount="100000" saltValue="bsoiKBKgYz3e6qVpf5t66u8I6OfoCfXnucDtDb9SfqtbxPIvUHeIlcmetRb5ubqQ4+qcA4Ins+KaLbJsAmTu3Q==" hashValue="V3gp9jBjQxdPx2W/zxEh7JGM18J9qx25hw6MWfh8f4IakbRypGCBiwgx7UK2BwNV6rgbPkA/MUz8e9odhxkljg==" algorithmName="SHA-512" password="CC35"/>
  <autoFilter ref="C95:K348"/>
  <mergeCells count="13">
    <mergeCell ref="E7:H7"/>
    <mergeCell ref="E9:H9"/>
    <mergeCell ref="E11:H11"/>
    <mergeCell ref="E26:H26"/>
    <mergeCell ref="E47:H47"/>
    <mergeCell ref="E49:H49"/>
    <mergeCell ref="E51:H51"/>
    <mergeCell ref="J55:J56"/>
    <mergeCell ref="E84:H84"/>
    <mergeCell ref="E86:H86"/>
    <mergeCell ref="E88:H88"/>
    <mergeCell ref="G1:H1"/>
    <mergeCell ref="L2:V2"/>
  </mergeCells>
  <hyperlinks>
    <hyperlink ref="F1:G1" location="C2" display="1) Krycí list soupisu"/>
    <hyperlink ref="G1:H1" location="C58" display="2) Rekapitulace"/>
    <hyperlink ref="J1" location="C9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157</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2589</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2590</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ROUND(J90,2)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ROUND(SUM(BE90:BE159), 2)</f>
        <v>0</v>
      </c>
      <c r="G32" s="48"/>
      <c r="H32" s="48"/>
      <c r="I32" s="171">
        <v>0.20999999999999999</v>
      </c>
      <c r="J32" s="170">
        <f>ROUND(ROUND((SUM(BE90:BE159)), 2)*I32, 2)</f>
        <v>0</v>
      </c>
      <c r="K32" s="52"/>
    </row>
    <row r="33" s="1" customFormat="1" ht="14.4" customHeight="1">
      <c r="B33" s="47"/>
      <c r="C33" s="48"/>
      <c r="D33" s="48"/>
      <c r="E33" s="56" t="s">
        <v>44</v>
      </c>
      <c r="F33" s="170">
        <f>ROUND(SUM(BF90:BF159), 2)</f>
        <v>0</v>
      </c>
      <c r="G33" s="48"/>
      <c r="H33" s="48"/>
      <c r="I33" s="171">
        <v>0.14999999999999999</v>
      </c>
      <c r="J33" s="170">
        <f>ROUND(ROUND((SUM(BF90:BF159)), 2)*I33, 2)</f>
        <v>0</v>
      </c>
      <c r="K33" s="52"/>
    </row>
    <row r="34" hidden="1" s="1" customFormat="1" ht="14.4" customHeight="1">
      <c r="B34" s="47"/>
      <c r="C34" s="48"/>
      <c r="D34" s="48"/>
      <c r="E34" s="56" t="s">
        <v>45</v>
      </c>
      <c r="F34" s="170">
        <f>ROUND(SUM(BG90:BG159), 2)</f>
        <v>0</v>
      </c>
      <c r="G34" s="48"/>
      <c r="H34" s="48"/>
      <c r="I34" s="171">
        <v>0.20999999999999999</v>
      </c>
      <c r="J34" s="170">
        <v>0</v>
      </c>
      <c r="K34" s="52"/>
    </row>
    <row r="35" hidden="1" s="1" customFormat="1" ht="14.4" customHeight="1">
      <c r="B35" s="47"/>
      <c r="C35" s="48"/>
      <c r="D35" s="48"/>
      <c r="E35" s="56" t="s">
        <v>46</v>
      </c>
      <c r="F35" s="170">
        <f>ROUND(SUM(BH90:BH159), 2)</f>
        <v>0</v>
      </c>
      <c r="G35" s="48"/>
      <c r="H35" s="48"/>
      <c r="I35" s="171">
        <v>0.14999999999999999</v>
      </c>
      <c r="J35" s="170">
        <v>0</v>
      </c>
      <c r="K35" s="52"/>
    </row>
    <row r="36" hidden="1" s="1" customFormat="1" ht="14.4" customHeight="1">
      <c r="B36" s="47"/>
      <c r="C36" s="48"/>
      <c r="D36" s="48"/>
      <c r="E36" s="56" t="s">
        <v>47</v>
      </c>
      <c r="F36" s="170">
        <f>ROUND(SUM(BI90:BI159),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2589</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18.1 - Soupis prací - Přístřešek MHD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J90</f>
        <v>0</v>
      </c>
      <c r="K60" s="52"/>
      <c r="AU60" s="25" t="s">
        <v>178</v>
      </c>
    </row>
    <row r="61" s="8" customFormat="1" ht="24.96" customHeight="1">
      <c r="B61" s="190"/>
      <c r="C61" s="191"/>
      <c r="D61" s="192" t="s">
        <v>179</v>
      </c>
      <c r="E61" s="193"/>
      <c r="F61" s="193"/>
      <c r="G61" s="193"/>
      <c r="H61" s="193"/>
      <c r="I61" s="194"/>
      <c r="J61" s="195">
        <f>J91</f>
        <v>0</v>
      </c>
      <c r="K61" s="196"/>
    </row>
    <row r="62" s="9" customFormat="1" ht="19.92" customHeight="1">
      <c r="B62" s="197"/>
      <c r="C62" s="198"/>
      <c r="D62" s="199" t="s">
        <v>180</v>
      </c>
      <c r="E62" s="200"/>
      <c r="F62" s="200"/>
      <c r="G62" s="200"/>
      <c r="H62" s="200"/>
      <c r="I62" s="201"/>
      <c r="J62" s="202">
        <f>J92</f>
        <v>0</v>
      </c>
      <c r="K62" s="203"/>
    </row>
    <row r="63" s="9" customFormat="1" ht="19.92" customHeight="1">
      <c r="B63" s="197"/>
      <c r="C63" s="198"/>
      <c r="D63" s="199" t="s">
        <v>181</v>
      </c>
      <c r="E63" s="200"/>
      <c r="F63" s="200"/>
      <c r="G63" s="200"/>
      <c r="H63" s="200"/>
      <c r="I63" s="201"/>
      <c r="J63" s="202">
        <f>J120</f>
        <v>0</v>
      </c>
      <c r="K63" s="203"/>
    </row>
    <row r="64" s="9" customFormat="1" ht="19.92" customHeight="1">
      <c r="B64" s="197"/>
      <c r="C64" s="198"/>
      <c r="D64" s="199" t="s">
        <v>184</v>
      </c>
      <c r="E64" s="200"/>
      <c r="F64" s="200"/>
      <c r="G64" s="200"/>
      <c r="H64" s="200"/>
      <c r="I64" s="201"/>
      <c r="J64" s="202">
        <f>J141</f>
        <v>0</v>
      </c>
      <c r="K64" s="203"/>
    </row>
    <row r="65" s="9" customFormat="1" ht="19.92" customHeight="1">
      <c r="B65" s="197"/>
      <c r="C65" s="198"/>
      <c r="D65" s="199" t="s">
        <v>186</v>
      </c>
      <c r="E65" s="200"/>
      <c r="F65" s="200"/>
      <c r="G65" s="200"/>
      <c r="H65" s="200"/>
      <c r="I65" s="201"/>
      <c r="J65" s="202">
        <f>J146</f>
        <v>0</v>
      </c>
      <c r="K65" s="203"/>
    </row>
    <row r="66" s="9" customFormat="1" ht="19.92" customHeight="1">
      <c r="B66" s="197"/>
      <c r="C66" s="198"/>
      <c r="D66" s="199" t="s">
        <v>751</v>
      </c>
      <c r="E66" s="200"/>
      <c r="F66" s="200"/>
      <c r="G66" s="200"/>
      <c r="H66" s="200"/>
      <c r="I66" s="201"/>
      <c r="J66" s="202">
        <f>J148</f>
        <v>0</v>
      </c>
      <c r="K66" s="203"/>
    </row>
    <row r="67" s="8" customFormat="1" ht="24.96" customHeight="1">
      <c r="B67" s="190"/>
      <c r="C67" s="191"/>
      <c r="D67" s="192" t="s">
        <v>188</v>
      </c>
      <c r="E67" s="193"/>
      <c r="F67" s="193"/>
      <c r="G67" s="193"/>
      <c r="H67" s="193"/>
      <c r="I67" s="194"/>
      <c r="J67" s="195">
        <f>J151</f>
        <v>0</v>
      </c>
      <c r="K67" s="196"/>
    </row>
    <row r="68" s="9" customFormat="1" ht="19.92" customHeight="1">
      <c r="B68" s="197"/>
      <c r="C68" s="198"/>
      <c r="D68" s="199" t="s">
        <v>193</v>
      </c>
      <c r="E68" s="200"/>
      <c r="F68" s="200"/>
      <c r="G68" s="200"/>
      <c r="H68" s="200"/>
      <c r="I68" s="201"/>
      <c r="J68" s="202">
        <f>J152</f>
        <v>0</v>
      </c>
      <c r="K68" s="203"/>
    </row>
    <row r="69" s="1" customFormat="1" ht="21.84" customHeight="1">
      <c r="B69" s="47"/>
      <c r="C69" s="48"/>
      <c r="D69" s="48"/>
      <c r="E69" s="48"/>
      <c r="F69" s="48"/>
      <c r="G69" s="48"/>
      <c r="H69" s="48"/>
      <c r="I69" s="157"/>
      <c r="J69" s="48"/>
      <c r="K69" s="52"/>
    </row>
    <row r="70" s="1" customFormat="1" ht="6.96" customHeight="1">
      <c r="B70" s="68"/>
      <c r="C70" s="69"/>
      <c r="D70" s="69"/>
      <c r="E70" s="69"/>
      <c r="F70" s="69"/>
      <c r="G70" s="69"/>
      <c r="H70" s="69"/>
      <c r="I70" s="179"/>
      <c r="J70" s="69"/>
      <c r="K70" s="70"/>
    </row>
    <row r="74" s="1" customFormat="1" ht="6.96" customHeight="1">
      <c r="B74" s="71"/>
      <c r="C74" s="72"/>
      <c r="D74" s="72"/>
      <c r="E74" s="72"/>
      <c r="F74" s="72"/>
      <c r="G74" s="72"/>
      <c r="H74" s="72"/>
      <c r="I74" s="182"/>
      <c r="J74" s="72"/>
      <c r="K74" s="72"/>
      <c r="L74" s="73"/>
    </row>
    <row r="75" s="1" customFormat="1" ht="36.96" customHeight="1">
      <c r="B75" s="47"/>
      <c r="C75" s="74" t="s">
        <v>194</v>
      </c>
      <c r="D75" s="75"/>
      <c r="E75" s="75"/>
      <c r="F75" s="75"/>
      <c r="G75" s="75"/>
      <c r="H75" s="75"/>
      <c r="I75" s="204"/>
      <c r="J75" s="75"/>
      <c r="K75" s="75"/>
      <c r="L75" s="73"/>
    </row>
    <row r="76" s="1" customFormat="1" ht="6.96" customHeight="1">
      <c r="B76" s="47"/>
      <c r="C76" s="75"/>
      <c r="D76" s="75"/>
      <c r="E76" s="75"/>
      <c r="F76" s="75"/>
      <c r="G76" s="75"/>
      <c r="H76" s="75"/>
      <c r="I76" s="204"/>
      <c r="J76" s="75"/>
      <c r="K76" s="75"/>
      <c r="L76" s="73"/>
    </row>
    <row r="77" s="1" customFormat="1" ht="14.4" customHeight="1">
      <c r="B77" s="47"/>
      <c r="C77" s="77" t="s">
        <v>18</v>
      </c>
      <c r="D77" s="75"/>
      <c r="E77" s="75"/>
      <c r="F77" s="75"/>
      <c r="G77" s="75"/>
      <c r="H77" s="75"/>
      <c r="I77" s="204"/>
      <c r="J77" s="75"/>
      <c r="K77" s="75"/>
      <c r="L77" s="73"/>
    </row>
    <row r="78" s="1" customFormat="1" ht="14.4" customHeight="1">
      <c r="B78" s="47"/>
      <c r="C78" s="75"/>
      <c r="D78" s="75"/>
      <c r="E78" s="205" t="str">
        <f>E7</f>
        <v>Náměstí Ostrava-Jih, Veřejný prostor Hrabůvka</v>
      </c>
      <c r="F78" s="77"/>
      <c r="G78" s="77"/>
      <c r="H78" s="77"/>
      <c r="I78" s="204"/>
      <c r="J78" s="75"/>
      <c r="K78" s="75"/>
      <c r="L78" s="73"/>
    </row>
    <row r="79">
      <c r="B79" s="29"/>
      <c r="C79" s="77" t="s">
        <v>169</v>
      </c>
      <c r="D79" s="206"/>
      <c r="E79" s="206"/>
      <c r="F79" s="206"/>
      <c r="G79" s="206"/>
      <c r="H79" s="206"/>
      <c r="I79" s="149"/>
      <c r="J79" s="206"/>
      <c r="K79" s="206"/>
      <c r="L79" s="207"/>
    </row>
    <row r="80" s="1" customFormat="1" ht="14.4" customHeight="1">
      <c r="B80" s="47"/>
      <c r="C80" s="75"/>
      <c r="D80" s="75"/>
      <c r="E80" s="205" t="s">
        <v>2589</v>
      </c>
      <c r="F80" s="75"/>
      <c r="G80" s="75"/>
      <c r="H80" s="75"/>
      <c r="I80" s="204"/>
      <c r="J80" s="75"/>
      <c r="K80" s="75"/>
      <c r="L80" s="73"/>
    </row>
    <row r="81" s="1" customFormat="1" ht="14.4" customHeight="1">
      <c r="B81" s="47"/>
      <c r="C81" s="77" t="s">
        <v>171</v>
      </c>
      <c r="D81" s="75"/>
      <c r="E81" s="75"/>
      <c r="F81" s="75"/>
      <c r="G81" s="75"/>
      <c r="H81" s="75"/>
      <c r="I81" s="204"/>
      <c r="J81" s="75"/>
      <c r="K81" s="75"/>
      <c r="L81" s="73"/>
    </row>
    <row r="82" s="1" customFormat="1" ht="16.2" customHeight="1">
      <c r="B82" s="47"/>
      <c r="C82" s="75"/>
      <c r="D82" s="75"/>
      <c r="E82" s="83" t="str">
        <f>E11</f>
        <v xml:space="preserve">18.1 - Soupis prací - Přístřešek MHD </v>
      </c>
      <c r="F82" s="75"/>
      <c r="G82" s="75"/>
      <c r="H82" s="75"/>
      <c r="I82" s="204"/>
      <c r="J82" s="75"/>
      <c r="K82" s="75"/>
      <c r="L82" s="73"/>
    </row>
    <row r="83" s="1" customFormat="1" ht="6.96" customHeight="1">
      <c r="B83" s="47"/>
      <c r="C83" s="75"/>
      <c r="D83" s="75"/>
      <c r="E83" s="75"/>
      <c r="F83" s="75"/>
      <c r="G83" s="75"/>
      <c r="H83" s="75"/>
      <c r="I83" s="204"/>
      <c r="J83" s="75"/>
      <c r="K83" s="75"/>
      <c r="L83" s="73"/>
    </row>
    <row r="84" s="1" customFormat="1" ht="18" customHeight="1">
      <c r="B84" s="47"/>
      <c r="C84" s="77" t="s">
        <v>23</v>
      </c>
      <c r="D84" s="75"/>
      <c r="E84" s="75"/>
      <c r="F84" s="208" t="str">
        <f>F14</f>
        <v xml:space="preserve"> </v>
      </c>
      <c r="G84" s="75"/>
      <c r="H84" s="75"/>
      <c r="I84" s="209" t="s">
        <v>25</v>
      </c>
      <c r="J84" s="86" t="str">
        <f>IF(J14="","",J14)</f>
        <v>24. 5. 2018</v>
      </c>
      <c r="K84" s="75"/>
      <c r="L84" s="73"/>
    </row>
    <row r="85" s="1" customFormat="1" ht="6.96" customHeight="1">
      <c r="B85" s="47"/>
      <c r="C85" s="75"/>
      <c r="D85" s="75"/>
      <c r="E85" s="75"/>
      <c r="F85" s="75"/>
      <c r="G85" s="75"/>
      <c r="H85" s="75"/>
      <c r="I85" s="204"/>
      <c r="J85" s="75"/>
      <c r="K85" s="75"/>
      <c r="L85" s="73"/>
    </row>
    <row r="86" s="1" customFormat="1">
      <c r="B86" s="47"/>
      <c r="C86" s="77" t="s">
        <v>27</v>
      </c>
      <c r="D86" s="75"/>
      <c r="E86" s="75"/>
      <c r="F86" s="208" t="str">
        <f>E17</f>
        <v>SMO-Úřad městského obvodu Ostrava-jih</v>
      </c>
      <c r="G86" s="75"/>
      <c r="H86" s="75"/>
      <c r="I86" s="209" t="s">
        <v>33</v>
      </c>
      <c r="J86" s="208" t="str">
        <f>E23</f>
        <v xml:space="preserve">PROJEKTSTUDIO EUCZ, s.r.o., Ostrava </v>
      </c>
      <c r="K86" s="75"/>
      <c r="L86" s="73"/>
    </row>
    <row r="87" s="1" customFormat="1" ht="14.4" customHeight="1">
      <c r="B87" s="47"/>
      <c r="C87" s="77" t="s">
        <v>31</v>
      </c>
      <c r="D87" s="75"/>
      <c r="E87" s="75"/>
      <c r="F87" s="208" t="str">
        <f>IF(E20="","",E20)</f>
        <v/>
      </c>
      <c r="G87" s="75"/>
      <c r="H87" s="75"/>
      <c r="I87" s="204"/>
      <c r="J87" s="75"/>
      <c r="K87" s="75"/>
      <c r="L87" s="73"/>
    </row>
    <row r="88" s="1" customFormat="1" ht="10.32" customHeight="1">
      <c r="B88" s="47"/>
      <c r="C88" s="75"/>
      <c r="D88" s="75"/>
      <c r="E88" s="75"/>
      <c r="F88" s="75"/>
      <c r="G88" s="75"/>
      <c r="H88" s="75"/>
      <c r="I88" s="204"/>
      <c r="J88" s="75"/>
      <c r="K88" s="75"/>
      <c r="L88" s="73"/>
    </row>
    <row r="89" s="10" customFormat="1" ht="29.28" customHeight="1">
      <c r="B89" s="210"/>
      <c r="C89" s="211" t="s">
        <v>195</v>
      </c>
      <c r="D89" s="212" t="s">
        <v>57</v>
      </c>
      <c r="E89" s="212" t="s">
        <v>53</v>
      </c>
      <c r="F89" s="212" t="s">
        <v>196</v>
      </c>
      <c r="G89" s="212" t="s">
        <v>197</v>
      </c>
      <c r="H89" s="212" t="s">
        <v>198</v>
      </c>
      <c r="I89" s="213" t="s">
        <v>199</v>
      </c>
      <c r="J89" s="212" t="s">
        <v>176</v>
      </c>
      <c r="K89" s="214" t="s">
        <v>200</v>
      </c>
      <c r="L89" s="215"/>
      <c r="M89" s="103" t="s">
        <v>201</v>
      </c>
      <c r="N89" s="104" t="s">
        <v>42</v>
      </c>
      <c r="O89" s="104" t="s">
        <v>202</v>
      </c>
      <c r="P89" s="104" t="s">
        <v>203</v>
      </c>
      <c r="Q89" s="104" t="s">
        <v>204</v>
      </c>
      <c r="R89" s="104" t="s">
        <v>205</v>
      </c>
      <c r="S89" s="104" t="s">
        <v>206</v>
      </c>
      <c r="T89" s="105" t="s">
        <v>207</v>
      </c>
    </row>
    <row r="90" s="1" customFormat="1" ht="29.28" customHeight="1">
      <c r="B90" s="47"/>
      <c r="C90" s="109" t="s">
        <v>177</v>
      </c>
      <c r="D90" s="75"/>
      <c r="E90" s="75"/>
      <c r="F90" s="75"/>
      <c r="G90" s="75"/>
      <c r="H90" s="75"/>
      <c r="I90" s="204"/>
      <c r="J90" s="216">
        <f>BK90</f>
        <v>0</v>
      </c>
      <c r="K90" s="75"/>
      <c r="L90" s="73"/>
      <c r="M90" s="106"/>
      <c r="N90" s="107"/>
      <c r="O90" s="107"/>
      <c r="P90" s="217">
        <f>P91+P151</f>
        <v>0</v>
      </c>
      <c r="Q90" s="107"/>
      <c r="R90" s="217">
        <f>R91+R151</f>
        <v>12.777734518927899</v>
      </c>
      <c r="S90" s="107"/>
      <c r="T90" s="218">
        <f>T91+T151</f>
        <v>0</v>
      </c>
      <c r="AT90" s="25" t="s">
        <v>71</v>
      </c>
      <c r="AU90" s="25" t="s">
        <v>178</v>
      </c>
      <c r="BK90" s="219">
        <f>BK91+BK151</f>
        <v>0</v>
      </c>
    </row>
    <row r="91" s="11" customFormat="1" ht="37.44" customHeight="1">
      <c r="B91" s="220"/>
      <c r="C91" s="221"/>
      <c r="D91" s="222" t="s">
        <v>71</v>
      </c>
      <c r="E91" s="223" t="s">
        <v>208</v>
      </c>
      <c r="F91" s="223" t="s">
        <v>209</v>
      </c>
      <c r="G91" s="221"/>
      <c r="H91" s="221"/>
      <c r="I91" s="224"/>
      <c r="J91" s="225">
        <f>BK91</f>
        <v>0</v>
      </c>
      <c r="K91" s="221"/>
      <c r="L91" s="226"/>
      <c r="M91" s="227"/>
      <c r="N91" s="228"/>
      <c r="O91" s="228"/>
      <c r="P91" s="229">
        <f>P92+P120+P141+P146+P148</f>
        <v>0</v>
      </c>
      <c r="Q91" s="228"/>
      <c r="R91" s="229">
        <f>R92+R120+R141+R146+R148</f>
        <v>12.777734518927899</v>
      </c>
      <c r="S91" s="228"/>
      <c r="T91" s="230">
        <f>T92+T120+T141+T146+T148</f>
        <v>0</v>
      </c>
      <c r="AR91" s="231" t="s">
        <v>79</v>
      </c>
      <c r="AT91" s="232" t="s">
        <v>71</v>
      </c>
      <c r="AU91" s="232" t="s">
        <v>72</v>
      </c>
      <c r="AY91" s="231" t="s">
        <v>210</v>
      </c>
      <c r="BK91" s="233">
        <f>BK92+BK120+BK141+BK146+BK148</f>
        <v>0</v>
      </c>
    </row>
    <row r="92" s="11" customFormat="1" ht="19.92" customHeight="1">
      <c r="B92" s="220"/>
      <c r="C92" s="221"/>
      <c r="D92" s="222" t="s">
        <v>71</v>
      </c>
      <c r="E92" s="234" t="s">
        <v>79</v>
      </c>
      <c r="F92" s="234" t="s">
        <v>211</v>
      </c>
      <c r="G92" s="221"/>
      <c r="H92" s="221"/>
      <c r="I92" s="224"/>
      <c r="J92" s="235">
        <f>BK92</f>
        <v>0</v>
      </c>
      <c r="K92" s="221"/>
      <c r="L92" s="226"/>
      <c r="M92" s="227"/>
      <c r="N92" s="228"/>
      <c r="O92" s="228"/>
      <c r="P92" s="229">
        <f>SUM(P93:P119)</f>
        <v>0</v>
      </c>
      <c r="Q92" s="228"/>
      <c r="R92" s="229">
        <f>SUM(R93:R119)</f>
        <v>0</v>
      </c>
      <c r="S92" s="228"/>
      <c r="T92" s="230">
        <f>SUM(T93:T119)</f>
        <v>0</v>
      </c>
      <c r="AR92" s="231" t="s">
        <v>79</v>
      </c>
      <c r="AT92" s="232" t="s">
        <v>71</v>
      </c>
      <c r="AU92" s="232" t="s">
        <v>79</v>
      </c>
      <c r="AY92" s="231" t="s">
        <v>210</v>
      </c>
      <c r="BK92" s="233">
        <f>SUM(BK93:BK119)</f>
        <v>0</v>
      </c>
    </row>
    <row r="93" s="1" customFormat="1" ht="34.2" customHeight="1">
      <c r="B93" s="47"/>
      <c r="C93" s="236" t="s">
        <v>79</v>
      </c>
      <c r="D93" s="236" t="s">
        <v>212</v>
      </c>
      <c r="E93" s="237" t="s">
        <v>761</v>
      </c>
      <c r="F93" s="238" t="s">
        <v>762</v>
      </c>
      <c r="G93" s="239" t="s">
        <v>258</v>
      </c>
      <c r="H93" s="240">
        <v>22.469999999999999</v>
      </c>
      <c r="I93" s="241"/>
      <c r="J93" s="242">
        <f>ROUND(I93*H93,2)</f>
        <v>0</v>
      </c>
      <c r="K93" s="238" t="s">
        <v>216</v>
      </c>
      <c r="L93" s="73"/>
      <c r="M93" s="243" t="s">
        <v>21</v>
      </c>
      <c r="N93" s="244" t="s">
        <v>43</v>
      </c>
      <c r="O93" s="48"/>
      <c r="P93" s="245">
        <f>O93*H93</f>
        <v>0</v>
      </c>
      <c r="Q93" s="245">
        <v>0</v>
      </c>
      <c r="R93" s="245">
        <f>Q93*H93</f>
        <v>0</v>
      </c>
      <c r="S93" s="245">
        <v>0</v>
      </c>
      <c r="T93" s="246">
        <f>S93*H93</f>
        <v>0</v>
      </c>
      <c r="AR93" s="25" t="s">
        <v>217</v>
      </c>
      <c r="AT93" s="25" t="s">
        <v>212</v>
      </c>
      <c r="AU93" s="25" t="s">
        <v>81</v>
      </c>
      <c r="AY93" s="25" t="s">
        <v>210</v>
      </c>
      <c r="BE93" s="247">
        <f>IF(N93="základní",J93,0)</f>
        <v>0</v>
      </c>
      <c r="BF93" s="247">
        <f>IF(N93="snížená",J93,0)</f>
        <v>0</v>
      </c>
      <c r="BG93" s="247">
        <f>IF(N93="zákl. přenesená",J93,0)</f>
        <v>0</v>
      </c>
      <c r="BH93" s="247">
        <f>IF(N93="sníž. přenesená",J93,0)</f>
        <v>0</v>
      </c>
      <c r="BI93" s="247">
        <f>IF(N93="nulová",J93,0)</f>
        <v>0</v>
      </c>
      <c r="BJ93" s="25" t="s">
        <v>79</v>
      </c>
      <c r="BK93" s="247">
        <f>ROUND(I93*H93,2)</f>
        <v>0</v>
      </c>
      <c r="BL93" s="25" t="s">
        <v>217</v>
      </c>
      <c r="BM93" s="25" t="s">
        <v>2591</v>
      </c>
    </row>
    <row r="94" s="1" customFormat="1">
      <c r="B94" s="47"/>
      <c r="C94" s="75"/>
      <c r="D94" s="248" t="s">
        <v>219</v>
      </c>
      <c r="E94" s="75"/>
      <c r="F94" s="249" t="s">
        <v>764</v>
      </c>
      <c r="G94" s="75"/>
      <c r="H94" s="75"/>
      <c r="I94" s="204"/>
      <c r="J94" s="75"/>
      <c r="K94" s="75"/>
      <c r="L94" s="73"/>
      <c r="M94" s="250"/>
      <c r="N94" s="48"/>
      <c r="O94" s="48"/>
      <c r="P94" s="48"/>
      <c r="Q94" s="48"/>
      <c r="R94" s="48"/>
      <c r="S94" s="48"/>
      <c r="T94" s="96"/>
      <c r="AT94" s="25" t="s">
        <v>219</v>
      </c>
      <c r="AU94" s="25" t="s">
        <v>81</v>
      </c>
    </row>
    <row r="95" s="12" customFormat="1">
      <c r="B95" s="251"/>
      <c r="C95" s="252"/>
      <c r="D95" s="248" t="s">
        <v>221</v>
      </c>
      <c r="E95" s="253" t="s">
        <v>21</v>
      </c>
      <c r="F95" s="254" t="s">
        <v>2592</v>
      </c>
      <c r="G95" s="252"/>
      <c r="H95" s="253" t="s">
        <v>21</v>
      </c>
      <c r="I95" s="255"/>
      <c r="J95" s="252"/>
      <c r="K95" s="252"/>
      <c r="L95" s="256"/>
      <c r="M95" s="257"/>
      <c r="N95" s="258"/>
      <c r="O95" s="258"/>
      <c r="P95" s="258"/>
      <c r="Q95" s="258"/>
      <c r="R95" s="258"/>
      <c r="S95" s="258"/>
      <c r="T95" s="259"/>
      <c r="AT95" s="260" t="s">
        <v>221</v>
      </c>
      <c r="AU95" s="260" t="s">
        <v>81</v>
      </c>
      <c r="AV95" s="12" t="s">
        <v>79</v>
      </c>
      <c r="AW95" s="12" t="s">
        <v>35</v>
      </c>
      <c r="AX95" s="12" t="s">
        <v>72</v>
      </c>
      <c r="AY95" s="260" t="s">
        <v>210</v>
      </c>
    </row>
    <row r="96" s="13" customFormat="1">
      <c r="B96" s="261"/>
      <c r="C96" s="262"/>
      <c r="D96" s="248" t="s">
        <v>221</v>
      </c>
      <c r="E96" s="263" t="s">
        <v>21</v>
      </c>
      <c r="F96" s="264" t="s">
        <v>2593</v>
      </c>
      <c r="G96" s="262"/>
      <c r="H96" s="265">
        <v>22.469999999999999</v>
      </c>
      <c r="I96" s="266"/>
      <c r="J96" s="262"/>
      <c r="K96" s="262"/>
      <c r="L96" s="267"/>
      <c r="M96" s="268"/>
      <c r="N96" s="269"/>
      <c r="O96" s="269"/>
      <c r="P96" s="269"/>
      <c r="Q96" s="269"/>
      <c r="R96" s="269"/>
      <c r="S96" s="269"/>
      <c r="T96" s="270"/>
      <c r="AT96" s="271" t="s">
        <v>221</v>
      </c>
      <c r="AU96" s="271" t="s">
        <v>81</v>
      </c>
      <c r="AV96" s="13" t="s">
        <v>81</v>
      </c>
      <c r="AW96" s="13" t="s">
        <v>35</v>
      </c>
      <c r="AX96" s="13" t="s">
        <v>79</v>
      </c>
      <c r="AY96" s="271" t="s">
        <v>210</v>
      </c>
    </row>
    <row r="97" s="1" customFormat="1" ht="45.6" customHeight="1">
      <c r="B97" s="47"/>
      <c r="C97" s="236" t="s">
        <v>81</v>
      </c>
      <c r="D97" s="236" t="s">
        <v>212</v>
      </c>
      <c r="E97" s="237" t="s">
        <v>2196</v>
      </c>
      <c r="F97" s="238" t="s">
        <v>2197</v>
      </c>
      <c r="G97" s="239" t="s">
        <v>258</v>
      </c>
      <c r="H97" s="240">
        <v>22.469999999999999</v>
      </c>
      <c r="I97" s="241"/>
      <c r="J97" s="242">
        <f>ROUND(I97*H97,2)</f>
        <v>0</v>
      </c>
      <c r="K97" s="238" t="s">
        <v>216</v>
      </c>
      <c r="L97" s="73"/>
      <c r="M97" s="243" t="s">
        <v>21</v>
      </c>
      <c r="N97" s="244" t="s">
        <v>43</v>
      </c>
      <c r="O97" s="48"/>
      <c r="P97" s="245">
        <f>O97*H97</f>
        <v>0</v>
      </c>
      <c r="Q97" s="245">
        <v>0</v>
      </c>
      <c r="R97" s="245">
        <f>Q97*H97</f>
        <v>0</v>
      </c>
      <c r="S97" s="245">
        <v>0</v>
      </c>
      <c r="T97" s="246">
        <f>S97*H97</f>
        <v>0</v>
      </c>
      <c r="AR97" s="25" t="s">
        <v>217</v>
      </c>
      <c r="AT97" s="25" t="s">
        <v>212</v>
      </c>
      <c r="AU97" s="25" t="s">
        <v>81</v>
      </c>
      <c r="AY97" s="25" t="s">
        <v>210</v>
      </c>
      <c r="BE97" s="247">
        <f>IF(N97="základní",J97,0)</f>
        <v>0</v>
      </c>
      <c r="BF97" s="247">
        <f>IF(N97="snížená",J97,0)</f>
        <v>0</v>
      </c>
      <c r="BG97" s="247">
        <f>IF(N97="zákl. přenesená",J97,0)</f>
        <v>0</v>
      </c>
      <c r="BH97" s="247">
        <f>IF(N97="sníž. přenesená",J97,0)</f>
        <v>0</v>
      </c>
      <c r="BI97" s="247">
        <f>IF(N97="nulová",J97,0)</f>
        <v>0</v>
      </c>
      <c r="BJ97" s="25" t="s">
        <v>79</v>
      </c>
      <c r="BK97" s="247">
        <f>ROUND(I97*H97,2)</f>
        <v>0</v>
      </c>
      <c r="BL97" s="25" t="s">
        <v>217</v>
      </c>
      <c r="BM97" s="25" t="s">
        <v>2594</v>
      </c>
    </row>
    <row r="98" s="1" customFormat="1">
      <c r="B98" s="47"/>
      <c r="C98" s="75"/>
      <c r="D98" s="248" t="s">
        <v>219</v>
      </c>
      <c r="E98" s="75"/>
      <c r="F98" s="249" t="s">
        <v>764</v>
      </c>
      <c r="G98" s="75"/>
      <c r="H98" s="75"/>
      <c r="I98" s="204"/>
      <c r="J98" s="75"/>
      <c r="K98" s="75"/>
      <c r="L98" s="73"/>
      <c r="M98" s="250"/>
      <c r="N98" s="48"/>
      <c r="O98" s="48"/>
      <c r="P98" s="48"/>
      <c r="Q98" s="48"/>
      <c r="R98" s="48"/>
      <c r="S98" s="48"/>
      <c r="T98" s="96"/>
      <c r="AT98" s="25" t="s">
        <v>219</v>
      </c>
      <c r="AU98" s="25" t="s">
        <v>81</v>
      </c>
    </row>
    <row r="99" s="1" customFormat="1" ht="45.6" customHeight="1">
      <c r="B99" s="47"/>
      <c r="C99" s="236" t="s">
        <v>233</v>
      </c>
      <c r="D99" s="236" t="s">
        <v>212</v>
      </c>
      <c r="E99" s="237" t="s">
        <v>302</v>
      </c>
      <c r="F99" s="238" t="s">
        <v>303</v>
      </c>
      <c r="G99" s="239" t="s">
        <v>258</v>
      </c>
      <c r="H99" s="240">
        <v>4.8120000000000003</v>
      </c>
      <c r="I99" s="241"/>
      <c r="J99" s="242">
        <f>ROUND(I99*H99,2)</f>
        <v>0</v>
      </c>
      <c r="K99" s="238" t="s">
        <v>216</v>
      </c>
      <c r="L99" s="73"/>
      <c r="M99" s="243" t="s">
        <v>21</v>
      </c>
      <c r="N99" s="244" t="s">
        <v>43</v>
      </c>
      <c r="O99" s="48"/>
      <c r="P99" s="245">
        <f>O99*H99</f>
        <v>0</v>
      </c>
      <c r="Q99" s="245">
        <v>0</v>
      </c>
      <c r="R99" s="245">
        <f>Q99*H99</f>
        <v>0</v>
      </c>
      <c r="S99" s="245">
        <v>0</v>
      </c>
      <c r="T99" s="246">
        <f>S99*H99</f>
        <v>0</v>
      </c>
      <c r="AR99" s="25" t="s">
        <v>217</v>
      </c>
      <c r="AT99" s="25" t="s">
        <v>212</v>
      </c>
      <c r="AU99" s="25" t="s">
        <v>81</v>
      </c>
      <c r="AY99" s="25" t="s">
        <v>210</v>
      </c>
      <c r="BE99" s="247">
        <f>IF(N99="základní",J99,0)</f>
        <v>0</v>
      </c>
      <c r="BF99" s="247">
        <f>IF(N99="snížená",J99,0)</f>
        <v>0</v>
      </c>
      <c r="BG99" s="247">
        <f>IF(N99="zákl. přenesená",J99,0)</f>
        <v>0</v>
      </c>
      <c r="BH99" s="247">
        <f>IF(N99="sníž. přenesená",J99,0)</f>
        <v>0</v>
      </c>
      <c r="BI99" s="247">
        <f>IF(N99="nulová",J99,0)</f>
        <v>0</v>
      </c>
      <c r="BJ99" s="25" t="s">
        <v>79</v>
      </c>
      <c r="BK99" s="247">
        <f>ROUND(I99*H99,2)</f>
        <v>0</v>
      </c>
      <c r="BL99" s="25" t="s">
        <v>217</v>
      </c>
      <c r="BM99" s="25" t="s">
        <v>2595</v>
      </c>
    </row>
    <row r="100" s="1" customFormat="1">
      <c r="B100" s="47"/>
      <c r="C100" s="75"/>
      <c r="D100" s="248" t="s">
        <v>219</v>
      </c>
      <c r="E100" s="75"/>
      <c r="F100" s="249" t="s">
        <v>305</v>
      </c>
      <c r="G100" s="75"/>
      <c r="H100" s="75"/>
      <c r="I100" s="204"/>
      <c r="J100" s="75"/>
      <c r="K100" s="75"/>
      <c r="L100" s="73"/>
      <c r="M100" s="250"/>
      <c r="N100" s="48"/>
      <c r="O100" s="48"/>
      <c r="P100" s="48"/>
      <c r="Q100" s="48"/>
      <c r="R100" s="48"/>
      <c r="S100" s="48"/>
      <c r="T100" s="96"/>
      <c r="AT100" s="25" t="s">
        <v>219</v>
      </c>
      <c r="AU100" s="25" t="s">
        <v>81</v>
      </c>
    </row>
    <row r="101" s="12" customFormat="1">
      <c r="B101" s="251"/>
      <c r="C101" s="252"/>
      <c r="D101" s="248" t="s">
        <v>221</v>
      </c>
      <c r="E101" s="253" t="s">
        <v>21</v>
      </c>
      <c r="F101" s="254" t="s">
        <v>2592</v>
      </c>
      <c r="G101" s="252"/>
      <c r="H101" s="253" t="s">
        <v>21</v>
      </c>
      <c r="I101" s="255"/>
      <c r="J101" s="252"/>
      <c r="K101" s="252"/>
      <c r="L101" s="256"/>
      <c r="M101" s="257"/>
      <c r="N101" s="258"/>
      <c r="O101" s="258"/>
      <c r="P101" s="258"/>
      <c r="Q101" s="258"/>
      <c r="R101" s="258"/>
      <c r="S101" s="258"/>
      <c r="T101" s="259"/>
      <c r="AT101" s="260" t="s">
        <v>221</v>
      </c>
      <c r="AU101" s="260" t="s">
        <v>81</v>
      </c>
      <c r="AV101" s="12" t="s">
        <v>79</v>
      </c>
      <c r="AW101" s="12" t="s">
        <v>35</v>
      </c>
      <c r="AX101" s="12" t="s">
        <v>72</v>
      </c>
      <c r="AY101" s="260" t="s">
        <v>210</v>
      </c>
    </row>
    <row r="102" s="13" customFormat="1">
      <c r="B102" s="261"/>
      <c r="C102" s="262"/>
      <c r="D102" s="248" t="s">
        <v>221</v>
      </c>
      <c r="E102" s="263" t="s">
        <v>21</v>
      </c>
      <c r="F102" s="264" t="s">
        <v>2596</v>
      </c>
      <c r="G102" s="262"/>
      <c r="H102" s="265">
        <v>3.0720000000000001</v>
      </c>
      <c r="I102" s="266"/>
      <c r="J102" s="262"/>
      <c r="K102" s="262"/>
      <c r="L102" s="267"/>
      <c r="M102" s="268"/>
      <c r="N102" s="269"/>
      <c r="O102" s="269"/>
      <c r="P102" s="269"/>
      <c r="Q102" s="269"/>
      <c r="R102" s="269"/>
      <c r="S102" s="269"/>
      <c r="T102" s="270"/>
      <c r="AT102" s="271" t="s">
        <v>221</v>
      </c>
      <c r="AU102" s="271" t="s">
        <v>81</v>
      </c>
      <c r="AV102" s="13" t="s">
        <v>81</v>
      </c>
      <c r="AW102" s="13" t="s">
        <v>35</v>
      </c>
      <c r="AX102" s="13" t="s">
        <v>72</v>
      </c>
      <c r="AY102" s="271" t="s">
        <v>210</v>
      </c>
    </row>
    <row r="103" s="13" customFormat="1">
      <c r="B103" s="261"/>
      <c r="C103" s="262"/>
      <c r="D103" s="248" t="s">
        <v>221</v>
      </c>
      <c r="E103" s="263" t="s">
        <v>21</v>
      </c>
      <c r="F103" s="264" t="s">
        <v>2597</v>
      </c>
      <c r="G103" s="262"/>
      <c r="H103" s="265">
        <v>1.74</v>
      </c>
      <c r="I103" s="266"/>
      <c r="J103" s="262"/>
      <c r="K103" s="262"/>
      <c r="L103" s="267"/>
      <c r="M103" s="268"/>
      <c r="N103" s="269"/>
      <c r="O103" s="269"/>
      <c r="P103" s="269"/>
      <c r="Q103" s="269"/>
      <c r="R103" s="269"/>
      <c r="S103" s="269"/>
      <c r="T103" s="270"/>
      <c r="AT103" s="271" t="s">
        <v>221</v>
      </c>
      <c r="AU103" s="271" t="s">
        <v>81</v>
      </c>
      <c r="AV103" s="13" t="s">
        <v>81</v>
      </c>
      <c r="AW103" s="13" t="s">
        <v>35</v>
      </c>
      <c r="AX103" s="13" t="s">
        <v>72</v>
      </c>
      <c r="AY103" s="271" t="s">
        <v>210</v>
      </c>
    </row>
    <row r="104" s="14" customFormat="1">
      <c r="B104" s="272"/>
      <c r="C104" s="273"/>
      <c r="D104" s="248" t="s">
        <v>221</v>
      </c>
      <c r="E104" s="274" t="s">
        <v>21</v>
      </c>
      <c r="F104" s="275" t="s">
        <v>227</v>
      </c>
      <c r="G104" s="273"/>
      <c r="H104" s="276">
        <v>4.8120000000000003</v>
      </c>
      <c r="I104" s="277"/>
      <c r="J104" s="273"/>
      <c r="K104" s="273"/>
      <c r="L104" s="278"/>
      <c r="M104" s="279"/>
      <c r="N104" s="280"/>
      <c r="O104" s="280"/>
      <c r="P104" s="280"/>
      <c r="Q104" s="280"/>
      <c r="R104" s="280"/>
      <c r="S104" s="280"/>
      <c r="T104" s="281"/>
      <c r="AT104" s="282" t="s">
        <v>221</v>
      </c>
      <c r="AU104" s="282" t="s">
        <v>81</v>
      </c>
      <c r="AV104" s="14" t="s">
        <v>217</v>
      </c>
      <c r="AW104" s="14" t="s">
        <v>35</v>
      </c>
      <c r="AX104" s="14" t="s">
        <v>79</v>
      </c>
      <c r="AY104" s="282" t="s">
        <v>210</v>
      </c>
    </row>
    <row r="105" s="1" customFormat="1" ht="45.6" customHeight="1">
      <c r="B105" s="47"/>
      <c r="C105" s="236" t="s">
        <v>217</v>
      </c>
      <c r="D105" s="236" t="s">
        <v>212</v>
      </c>
      <c r="E105" s="237" t="s">
        <v>308</v>
      </c>
      <c r="F105" s="238" t="s">
        <v>309</v>
      </c>
      <c r="G105" s="239" t="s">
        <v>258</v>
      </c>
      <c r="H105" s="240">
        <v>48.119999999999997</v>
      </c>
      <c r="I105" s="241"/>
      <c r="J105" s="242">
        <f>ROUND(I105*H105,2)</f>
        <v>0</v>
      </c>
      <c r="K105" s="238" t="s">
        <v>216</v>
      </c>
      <c r="L105" s="73"/>
      <c r="M105" s="243" t="s">
        <v>21</v>
      </c>
      <c r="N105" s="244" t="s">
        <v>43</v>
      </c>
      <c r="O105" s="48"/>
      <c r="P105" s="245">
        <f>O105*H105</f>
        <v>0</v>
      </c>
      <c r="Q105" s="245">
        <v>0</v>
      </c>
      <c r="R105" s="245">
        <f>Q105*H105</f>
        <v>0</v>
      </c>
      <c r="S105" s="245">
        <v>0</v>
      </c>
      <c r="T105" s="246">
        <f>S105*H105</f>
        <v>0</v>
      </c>
      <c r="AR105" s="25" t="s">
        <v>217</v>
      </c>
      <c r="AT105" s="25" t="s">
        <v>212</v>
      </c>
      <c r="AU105" s="25" t="s">
        <v>81</v>
      </c>
      <c r="AY105" s="25" t="s">
        <v>210</v>
      </c>
      <c r="BE105" s="247">
        <f>IF(N105="základní",J105,0)</f>
        <v>0</v>
      </c>
      <c r="BF105" s="247">
        <f>IF(N105="snížená",J105,0)</f>
        <v>0</v>
      </c>
      <c r="BG105" s="247">
        <f>IF(N105="zákl. přenesená",J105,0)</f>
        <v>0</v>
      </c>
      <c r="BH105" s="247">
        <f>IF(N105="sníž. přenesená",J105,0)</f>
        <v>0</v>
      </c>
      <c r="BI105" s="247">
        <f>IF(N105="nulová",J105,0)</f>
        <v>0</v>
      </c>
      <c r="BJ105" s="25" t="s">
        <v>79</v>
      </c>
      <c r="BK105" s="247">
        <f>ROUND(I105*H105,2)</f>
        <v>0</v>
      </c>
      <c r="BL105" s="25" t="s">
        <v>217</v>
      </c>
      <c r="BM105" s="25" t="s">
        <v>2598</v>
      </c>
    </row>
    <row r="106" s="1" customFormat="1">
      <c r="B106" s="47"/>
      <c r="C106" s="75"/>
      <c r="D106" s="248" t="s">
        <v>219</v>
      </c>
      <c r="E106" s="75"/>
      <c r="F106" s="249" t="s">
        <v>305</v>
      </c>
      <c r="G106" s="75"/>
      <c r="H106" s="75"/>
      <c r="I106" s="204"/>
      <c r="J106" s="75"/>
      <c r="K106" s="75"/>
      <c r="L106" s="73"/>
      <c r="M106" s="250"/>
      <c r="N106" s="48"/>
      <c r="O106" s="48"/>
      <c r="P106" s="48"/>
      <c r="Q106" s="48"/>
      <c r="R106" s="48"/>
      <c r="S106" s="48"/>
      <c r="T106" s="96"/>
      <c r="AT106" s="25" t="s">
        <v>219</v>
      </c>
      <c r="AU106" s="25" t="s">
        <v>81</v>
      </c>
    </row>
    <row r="107" s="13" customFormat="1">
      <c r="B107" s="261"/>
      <c r="C107" s="262"/>
      <c r="D107" s="248" t="s">
        <v>221</v>
      </c>
      <c r="E107" s="262"/>
      <c r="F107" s="264" t="s">
        <v>2599</v>
      </c>
      <c r="G107" s="262"/>
      <c r="H107" s="265">
        <v>48.119999999999997</v>
      </c>
      <c r="I107" s="266"/>
      <c r="J107" s="262"/>
      <c r="K107" s="262"/>
      <c r="L107" s="267"/>
      <c r="M107" s="268"/>
      <c r="N107" s="269"/>
      <c r="O107" s="269"/>
      <c r="P107" s="269"/>
      <c r="Q107" s="269"/>
      <c r="R107" s="269"/>
      <c r="S107" s="269"/>
      <c r="T107" s="270"/>
      <c r="AT107" s="271" t="s">
        <v>221</v>
      </c>
      <c r="AU107" s="271" t="s">
        <v>81</v>
      </c>
      <c r="AV107" s="13" t="s">
        <v>81</v>
      </c>
      <c r="AW107" s="13" t="s">
        <v>6</v>
      </c>
      <c r="AX107" s="13" t="s">
        <v>79</v>
      </c>
      <c r="AY107" s="271" t="s">
        <v>210</v>
      </c>
    </row>
    <row r="108" s="1" customFormat="1" ht="14.4" customHeight="1">
      <c r="B108" s="47"/>
      <c r="C108" s="236" t="s">
        <v>244</v>
      </c>
      <c r="D108" s="236" t="s">
        <v>212</v>
      </c>
      <c r="E108" s="237" t="s">
        <v>312</v>
      </c>
      <c r="F108" s="238" t="s">
        <v>313</v>
      </c>
      <c r="G108" s="239" t="s">
        <v>258</v>
      </c>
      <c r="H108" s="240">
        <v>4.8120000000000003</v>
      </c>
      <c r="I108" s="241"/>
      <c r="J108" s="242">
        <f>ROUND(I108*H108,2)</f>
        <v>0</v>
      </c>
      <c r="K108" s="238" t="s">
        <v>216</v>
      </c>
      <c r="L108" s="73"/>
      <c r="M108" s="243" t="s">
        <v>21</v>
      </c>
      <c r="N108" s="244" t="s">
        <v>43</v>
      </c>
      <c r="O108" s="48"/>
      <c r="P108" s="245">
        <f>O108*H108</f>
        <v>0</v>
      </c>
      <c r="Q108" s="245">
        <v>0</v>
      </c>
      <c r="R108" s="245">
        <f>Q108*H108</f>
        <v>0</v>
      </c>
      <c r="S108" s="245">
        <v>0</v>
      </c>
      <c r="T108" s="246">
        <f>S108*H108</f>
        <v>0</v>
      </c>
      <c r="AR108" s="25" t="s">
        <v>217</v>
      </c>
      <c r="AT108" s="25" t="s">
        <v>212</v>
      </c>
      <c r="AU108" s="25" t="s">
        <v>81</v>
      </c>
      <c r="AY108" s="25" t="s">
        <v>210</v>
      </c>
      <c r="BE108" s="247">
        <f>IF(N108="základní",J108,0)</f>
        <v>0</v>
      </c>
      <c r="BF108" s="247">
        <f>IF(N108="snížená",J108,0)</f>
        <v>0</v>
      </c>
      <c r="BG108" s="247">
        <f>IF(N108="zákl. přenesená",J108,0)</f>
        <v>0</v>
      </c>
      <c r="BH108" s="247">
        <f>IF(N108="sníž. přenesená",J108,0)</f>
        <v>0</v>
      </c>
      <c r="BI108" s="247">
        <f>IF(N108="nulová",J108,0)</f>
        <v>0</v>
      </c>
      <c r="BJ108" s="25" t="s">
        <v>79</v>
      </c>
      <c r="BK108" s="247">
        <f>ROUND(I108*H108,2)</f>
        <v>0</v>
      </c>
      <c r="BL108" s="25" t="s">
        <v>217</v>
      </c>
      <c r="BM108" s="25" t="s">
        <v>2600</v>
      </c>
    </row>
    <row r="109" s="1" customFormat="1">
      <c r="B109" s="47"/>
      <c r="C109" s="75"/>
      <c r="D109" s="248" t="s">
        <v>219</v>
      </c>
      <c r="E109" s="75"/>
      <c r="F109" s="249" t="s">
        <v>315</v>
      </c>
      <c r="G109" s="75"/>
      <c r="H109" s="75"/>
      <c r="I109" s="204"/>
      <c r="J109" s="75"/>
      <c r="K109" s="75"/>
      <c r="L109" s="73"/>
      <c r="M109" s="250"/>
      <c r="N109" s="48"/>
      <c r="O109" s="48"/>
      <c r="P109" s="48"/>
      <c r="Q109" s="48"/>
      <c r="R109" s="48"/>
      <c r="S109" s="48"/>
      <c r="T109" s="96"/>
      <c r="AT109" s="25" t="s">
        <v>219</v>
      </c>
      <c r="AU109" s="25" t="s">
        <v>81</v>
      </c>
    </row>
    <row r="110" s="1" customFormat="1" ht="34.2" customHeight="1">
      <c r="B110" s="47"/>
      <c r="C110" s="236" t="s">
        <v>248</v>
      </c>
      <c r="D110" s="236" t="s">
        <v>212</v>
      </c>
      <c r="E110" s="237" t="s">
        <v>316</v>
      </c>
      <c r="F110" s="238" t="s">
        <v>317</v>
      </c>
      <c r="G110" s="239" t="s">
        <v>318</v>
      </c>
      <c r="H110" s="240">
        <v>7.6989999999999998</v>
      </c>
      <c r="I110" s="241"/>
      <c r="J110" s="242">
        <f>ROUND(I110*H110,2)</f>
        <v>0</v>
      </c>
      <c r="K110" s="238" t="s">
        <v>216</v>
      </c>
      <c r="L110" s="73"/>
      <c r="M110" s="243" t="s">
        <v>21</v>
      </c>
      <c r="N110" s="244" t="s">
        <v>43</v>
      </c>
      <c r="O110" s="48"/>
      <c r="P110" s="245">
        <f>O110*H110</f>
        <v>0</v>
      </c>
      <c r="Q110" s="245">
        <v>0</v>
      </c>
      <c r="R110" s="245">
        <f>Q110*H110</f>
        <v>0</v>
      </c>
      <c r="S110" s="245">
        <v>0</v>
      </c>
      <c r="T110" s="246">
        <f>S110*H110</f>
        <v>0</v>
      </c>
      <c r="AR110" s="25" t="s">
        <v>217</v>
      </c>
      <c r="AT110" s="25" t="s">
        <v>212</v>
      </c>
      <c r="AU110" s="25" t="s">
        <v>81</v>
      </c>
      <c r="AY110" s="25" t="s">
        <v>210</v>
      </c>
      <c r="BE110" s="247">
        <f>IF(N110="základní",J110,0)</f>
        <v>0</v>
      </c>
      <c r="BF110" s="247">
        <f>IF(N110="snížená",J110,0)</f>
        <v>0</v>
      </c>
      <c r="BG110" s="247">
        <f>IF(N110="zákl. přenesená",J110,0)</f>
        <v>0</v>
      </c>
      <c r="BH110" s="247">
        <f>IF(N110="sníž. přenesená",J110,0)</f>
        <v>0</v>
      </c>
      <c r="BI110" s="247">
        <f>IF(N110="nulová",J110,0)</f>
        <v>0</v>
      </c>
      <c r="BJ110" s="25" t="s">
        <v>79</v>
      </c>
      <c r="BK110" s="247">
        <f>ROUND(I110*H110,2)</f>
        <v>0</v>
      </c>
      <c r="BL110" s="25" t="s">
        <v>217</v>
      </c>
      <c r="BM110" s="25" t="s">
        <v>2601</v>
      </c>
    </row>
    <row r="111" s="1" customFormat="1">
      <c r="B111" s="47"/>
      <c r="C111" s="75"/>
      <c r="D111" s="248" t="s">
        <v>219</v>
      </c>
      <c r="E111" s="75"/>
      <c r="F111" s="249" t="s">
        <v>320</v>
      </c>
      <c r="G111" s="75"/>
      <c r="H111" s="75"/>
      <c r="I111" s="204"/>
      <c r="J111" s="75"/>
      <c r="K111" s="75"/>
      <c r="L111" s="73"/>
      <c r="M111" s="250"/>
      <c r="N111" s="48"/>
      <c r="O111" s="48"/>
      <c r="P111" s="48"/>
      <c r="Q111" s="48"/>
      <c r="R111" s="48"/>
      <c r="S111" s="48"/>
      <c r="T111" s="96"/>
      <c r="AT111" s="25" t="s">
        <v>219</v>
      </c>
      <c r="AU111" s="25" t="s">
        <v>81</v>
      </c>
    </row>
    <row r="112" s="13" customFormat="1">
      <c r="B112" s="261"/>
      <c r="C112" s="262"/>
      <c r="D112" s="248" t="s">
        <v>221</v>
      </c>
      <c r="E112" s="262"/>
      <c r="F112" s="264" t="s">
        <v>2602</v>
      </c>
      <c r="G112" s="262"/>
      <c r="H112" s="265">
        <v>7.6989999999999998</v>
      </c>
      <c r="I112" s="266"/>
      <c r="J112" s="262"/>
      <c r="K112" s="262"/>
      <c r="L112" s="267"/>
      <c r="M112" s="268"/>
      <c r="N112" s="269"/>
      <c r="O112" s="269"/>
      <c r="P112" s="269"/>
      <c r="Q112" s="269"/>
      <c r="R112" s="269"/>
      <c r="S112" s="269"/>
      <c r="T112" s="270"/>
      <c r="AT112" s="271" t="s">
        <v>221</v>
      </c>
      <c r="AU112" s="271" t="s">
        <v>81</v>
      </c>
      <c r="AV112" s="13" t="s">
        <v>81</v>
      </c>
      <c r="AW112" s="13" t="s">
        <v>6</v>
      </c>
      <c r="AX112" s="13" t="s">
        <v>79</v>
      </c>
      <c r="AY112" s="271" t="s">
        <v>210</v>
      </c>
    </row>
    <row r="113" s="1" customFormat="1" ht="34.2" customHeight="1">
      <c r="B113" s="47"/>
      <c r="C113" s="236" t="s">
        <v>255</v>
      </c>
      <c r="D113" s="236" t="s">
        <v>212</v>
      </c>
      <c r="E113" s="237" t="s">
        <v>839</v>
      </c>
      <c r="F113" s="238" t="s">
        <v>840</v>
      </c>
      <c r="G113" s="239" t="s">
        <v>258</v>
      </c>
      <c r="H113" s="240">
        <v>17.658000000000001</v>
      </c>
      <c r="I113" s="241"/>
      <c r="J113" s="242">
        <f>ROUND(I113*H113,2)</f>
        <v>0</v>
      </c>
      <c r="K113" s="238" t="s">
        <v>216</v>
      </c>
      <c r="L113" s="73"/>
      <c r="M113" s="243" t="s">
        <v>21</v>
      </c>
      <c r="N113" s="244" t="s">
        <v>43</v>
      </c>
      <c r="O113" s="48"/>
      <c r="P113" s="245">
        <f>O113*H113</f>
        <v>0</v>
      </c>
      <c r="Q113" s="245">
        <v>0</v>
      </c>
      <c r="R113" s="245">
        <f>Q113*H113</f>
        <v>0</v>
      </c>
      <c r="S113" s="245">
        <v>0</v>
      </c>
      <c r="T113" s="246">
        <f>S113*H113</f>
        <v>0</v>
      </c>
      <c r="AR113" s="25" t="s">
        <v>217</v>
      </c>
      <c r="AT113" s="25" t="s">
        <v>212</v>
      </c>
      <c r="AU113" s="25" t="s">
        <v>81</v>
      </c>
      <c r="AY113" s="25" t="s">
        <v>210</v>
      </c>
      <c r="BE113" s="247">
        <f>IF(N113="základní",J113,0)</f>
        <v>0</v>
      </c>
      <c r="BF113" s="247">
        <f>IF(N113="snížená",J113,0)</f>
        <v>0</v>
      </c>
      <c r="BG113" s="247">
        <f>IF(N113="zákl. přenesená",J113,0)</f>
        <v>0</v>
      </c>
      <c r="BH113" s="247">
        <f>IF(N113="sníž. přenesená",J113,0)</f>
        <v>0</v>
      </c>
      <c r="BI113" s="247">
        <f>IF(N113="nulová",J113,0)</f>
        <v>0</v>
      </c>
      <c r="BJ113" s="25" t="s">
        <v>79</v>
      </c>
      <c r="BK113" s="247">
        <f>ROUND(I113*H113,2)</f>
        <v>0</v>
      </c>
      <c r="BL113" s="25" t="s">
        <v>217</v>
      </c>
      <c r="BM113" s="25" t="s">
        <v>2603</v>
      </c>
    </row>
    <row r="114" s="1" customFormat="1">
      <c r="B114" s="47"/>
      <c r="C114" s="75"/>
      <c r="D114" s="248" t="s">
        <v>219</v>
      </c>
      <c r="E114" s="75"/>
      <c r="F114" s="283" t="s">
        <v>326</v>
      </c>
      <c r="G114" s="75"/>
      <c r="H114" s="75"/>
      <c r="I114" s="204"/>
      <c r="J114" s="75"/>
      <c r="K114" s="75"/>
      <c r="L114" s="73"/>
      <c r="M114" s="250"/>
      <c r="N114" s="48"/>
      <c r="O114" s="48"/>
      <c r="P114" s="48"/>
      <c r="Q114" s="48"/>
      <c r="R114" s="48"/>
      <c r="S114" s="48"/>
      <c r="T114" s="96"/>
      <c r="AT114" s="25" t="s">
        <v>219</v>
      </c>
      <c r="AU114" s="25" t="s">
        <v>81</v>
      </c>
    </row>
    <row r="115" s="12" customFormat="1">
      <c r="B115" s="251"/>
      <c r="C115" s="252"/>
      <c r="D115" s="248" t="s">
        <v>221</v>
      </c>
      <c r="E115" s="253" t="s">
        <v>21</v>
      </c>
      <c r="F115" s="254" t="s">
        <v>2592</v>
      </c>
      <c r="G115" s="252"/>
      <c r="H115" s="253" t="s">
        <v>21</v>
      </c>
      <c r="I115" s="255"/>
      <c r="J115" s="252"/>
      <c r="K115" s="252"/>
      <c r="L115" s="256"/>
      <c r="M115" s="257"/>
      <c r="N115" s="258"/>
      <c r="O115" s="258"/>
      <c r="P115" s="258"/>
      <c r="Q115" s="258"/>
      <c r="R115" s="258"/>
      <c r="S115" s="258"/>
      <c r="T115" s="259"/>
      <c r="AT115" s="260" t="s">
        <v>221</v>
      </c>
      <c r="AU115" s="260" t="s">
        <v>81</v>
      </c>
      <c r="AV115" s="12" t="s">
        <v>79</v>
      </c>
      <c r="AW115" s="12" t="s">
        <v>35</v>
      </c>
      <c r="AX115" s="12" t="s">
        <v>72</v>
      </c>
      <c r="AY115" s="260" t="s">
        <v>210</v>
      </c>
    </row>
    <row r="116" s="13" customFormat="1">
      <c r="B116" s="261"/>
      <c r="C116" s="262"/>
      <c r="D116" s="248" t="s">
        <v>221</v>
      </c>
      <c r="E116" s="263" t="s">
        <v>21</v>
      </c>
      <c r="F116" s="264" t="s">
        <v>2604</v>
      </c>
      <c r="G116" s="262"/>
      <c r="H116" s="265">
        <v>22.469999999999999</v>
      </c>
      <c r="I116" s="266"/>
      <c r="J116" s="262"/>
      <c r="K116" s="262"/>
      <c r="L116" s="267"/>
      <c r="M116" s="268"/>
      <c r="N116" s="269"/>
      <c r="O116" s="269"/>
      <c r="P116" s="269"/>
      <c r="Q116" s="269"/>
      <c r="R116" s="269"/>
      <c r="S116" s="269"/>
      <c r="T116" s="270"/>
      <c r="AT116" s="271" t="s">
        <v>221</v>
      </c>
      <c r="AU116" s="271" t="s">
        <v>81</v>
      </c>
      <c r="AV116" s="13" t="s">
        <v>81</v>
      </c>
      <c r="AW116" s="13" t="s">
        <v>35</v>
      </c>
      <c r="AX116" s="13" t="s">
        <v>72</v>
      </c>
      <c r="AY116" s="271" t="s">
        <v>210</v>
      </c>
    </row>
    <row r="117" s="13" customFormat="1">
      <c r="B117" s="261"/>
      <c r="C117" s="262"/>
      <c r="D117" s="248" t="s">
        <v>221</v>
      </c>
      <c r="E117" s="263" t="s">
        <v>21</v>
      </c>
      <c r="F117" s="264" t="s">
        <v>2605</v>
      </c>
      <c r="G117" s="262"/>
      <c r="H117" s="265">
        <v>-3.0720000000000001</v>
      </c>
      <c r="I117" s="266"/>
      <c r="J117" s="262"/>
      <c r="K117" s="262"/>
      <c r="L117" s="267"/>
      <c r="M117" s="268"/>
      <c r="N117" s="269"/>
      <c r="O117" s="269"/>
      <c r="P117" s="269"/>
      <c r="Q117" s="269"/>
      <c r="R117" s="269"/>
      <c r="S117" s="269"/>
      <c r="T117" s="270"/>
      <c r="AT117" s="271" t="s">
        <v>221</v>
      </c>
      <c r="AU117" s="271" t="s">
        <v>81</v>
      </c>
      <c r="AV117" s="13" t="s">
        <v>81</v>
      </c>
      <c r="AW117" s="13" t="s">
        <v>35</v>
      </c>
      <c r="AX117" s="13" t="s">
        <v>72</v>
      </c>
      <c r="AY117" s="271" t="s">
        <v>210</v>
      </c>
    </row>
    <row r="118" s="13" customFormat="1">
      <c r="B118" s="261"/>
      <c r="C118" s="262"/>
      <c r="D118" s="248" t="s">
        <v>221</v>
      </c>
      <c r="E118" s="263" t="s">
        <v>21</v>
      </c>
      <c r="F118" s="264" t="s">
        <v>2606</v>
      </c>
      <c r="G118" s="262"/>
      <c r="H118" s="265">
        <v>-1.74</v>
      </c>
      <c r="I118" s="266"/>
      <c r="J118" s="262"/>
      <c r="K118" s="262"/>
      <c r="L118" s="267"/>
      <c r="M118" s="268"/>
      <c r="N118" s="269"/>
      <c r="O118" s="269"/>
      <c r="P118" s="269"/>
      <c r="Q118" s="269"/>
      <c r="R118" s="269"/>
      <c r="S118" s="269"/>
      <c r="T118" s="270"/>
      <c r="AT118" s="271" t="s">
        <v>221</v>
      </c>
      <c r="AU118" s="271" t="s">
        <v>81</v>
      </c>
      <c r="AV118" s="13" t="s">
        <v>81</v>
      </c>
      <c r="AW118" s="13" t="s">
        <v>35</v>
      </c>
      <c r="AX118" s="13" t="s">
        <v>72</v>
      </c>
      <c r="AY118" s="271" t="s">
        <v>210</v>
      </c>
    </row>
    <row r="119" s="14" customFormat="1">
      <c r="B119" s="272"/>
      <c r="C119" s="273"/>
      <c r="D119" s="248" t="s">
        <v>221</v>
      </c>
      <c r="E119" s="274" t="s">
        <v>21</v>
      </c>
      <c r="F119" s="275" t="s">
        <v>227</v>
      </c>
      <c r="G119" s="273"/>
      <c r="H119" s="276">
        <v>17.658000000000001</v>
      </c>
      <c r="I119" s="277"/>
      <c r="J119" s="273"/>
      <c r="K119" s="273"/>
      <c r="L119" s="278"/>
      <c r="M119" s="279"/>
      <c r="N119" s="280"/>
      <c r="O119" s="280"/>
      <c r="P119" s="280"/>
      <c r="Q119" s="280"/>
      <c r="R119" s="280"/>
      <c r="S119" s="280"/>
      <c r="T119" s="281"/>
      <c r="AT119" s="282" t="s">
        <v>221</v>
      </c>
      <c r="AU119" s="282" t="s">
        <v>81</v>
      </c>
      <c r="AV119" s="14" t="s">
        <v>217</v>
      </c>
      <c r="AW119" s="14" t="s">
        <v>35</v>
      </c>
      <c r="AX119" s="14" t="s">
        <v>79</v>
      </c>
      <c r="AY119" s="282" t="s">
        <v>210</v>
      </c>
    </row>
    <row r="120" s="11" customFormat="1" ht="29.88" customHeight="1">
      <c r="B120" s="220"/>
      <c r="C120" s="221"/>
      <c r="D120" s="222" t="s">
        <v>71</v>
      </c>
      <c r="E120" s="234" t="s">
        <v>81</v>
      </c>
      <c r="F120" s="234" t="s">
        <v>337</v>
      </c>
      <c r="G120" s="221"/>
      <c r="H120" s="221"/>
      <c r="I120" s="224"/>
      <c r="J120" s="235">
        <f>BK120</f>
        <v>0</v>
      </c>
      <c r="K120" s="221"/>
      <c r="L120" s="226"/>
      <c r="M120" s="227"/>
      <c r="N120" s="228"/>
      <c r="O120" s="228"/>
      <c r="P120" s="229">
        <f>SUM(P121:P140)</f>
        <v>0</v>
      </c>
      <c r="Q120" s="228"/>
      <c r="R120" s="229">
        <f>SUM(R121:R140)</f>
        <v>7.6517029189278993</v>
      </c>
      <c r="S120" s="228"/>
      <c r="T120" s="230">
        <f>SUM(T121:T140)</f>
        <v>0</v>
      </c>
      <c r="AR120" s="231" t="s">
        <v>79</v>
      </c>
      <c r="AT120" s="232" t="s">
        <v>71</v>
      </c>
      <c r="AU120" s="232" t="s">
        <v>79</v>
      </c>
      <c r="AY120" s="231" t="s">
        <v>210</v>
      </c>
      <c r="BK120" s="233">
        <f>SUM(BK121:BK140)</f>
        <v>0</v>
      </c>
    </row>
    <row r="121" s="1" customFormat="1" ht="22.8" customHeight="1">
      <c r="B121" s="47"/>
      <c r="C121" s="236" t="s">
        <v>262</v>
      </c>
      <c r="D121" s="236" t="s">
        <v>212</v>
      </c>
      <c r="E121" s="237" t="s">
        <v>926</v>
      </c>
      <c r="F121" s="238" t="s">
        <v>927</v>
      </c>
      <c r="G121" s="239" t="s">
        <v>258</v>
      </c>
      <c r="H121" s="240">
        <v>3.0720000000000001</v>
      </c>
      <c r="I121" s="241"/>
      <c r="J121" s="242">
        <f>ROUND(I121*H121,2)</f>
        <v>0</v>
      </c>
      <c r="K121" s="238" t="s">
        <v>216</v>
      </c>
      <c r="L121" s="73"/>
      <c r="M121" s="243" t="s">
        <v>21</v>
      </c>
      <c r="N121" s="244" t="s">
        <v>43</v>
      </c>
      <c r="O121" s="48"/>
      <c r="P121" s="245">
        <f>O121*H121</f>
        <v>0</v>
      </c>
      <c r="Q121" s="245">
        <v>2.4532922039999998</v>
      </c>
      <c r="R121" s="245">
        <f>Q121*H121</f>
        <v>7.5365136506879997</v>
      </c>
      <c r="S121" s="245">
        <v>0</v>
      </c>
      <c r="T121" s="246">
        <f>S121*H121</f>
        <v>0</v>
      </c>
      <c r="AR121" s="25" t="s">
        <v>217</v>
      </c>
      <c r="AT121" s="25" t="s">
        <v>212</v>
      </c>
      <c r="AU121" s="25" t="s">
        <v>81</v>
      </c>
      <c r="AY121" s="25" t="s">
        <v>210</v>
      </c>
      <c r="BE121" s="247">
        <f>IF(N121="základní",J121,0)</f>
        <v>0</v>
      </c>
      <c r="BF121" s="247">
        <f>IF(N121="snížená",J121,0)</f>
        <v>0</v>
      </c>
      <c r="BG121" s="247">
        <f>IF(N121="zákl. přenesená",J121,0)</f>
        <v>0</v>
      </c>
      <c r="BH121" s="247">
        <f>IF(N121="sníž. přenesená",J121,0)</f>
        <v>0</v>
      </c>
      <c r="BI121" s="247">
        <f>IF(N121="nulová",J121,0)</f>
        <v>0</v>
      </c>
      <c r="BJ121" s="25" t="s">
        <v>79</v>
      </c>
      <c r="BK121" s="247">
        <f>ROUND(I121*H121,2)</f>
        <v>0</v>
      </c>
      <c r="BL121" s="25" t="s">
        <v>217</v>
      </c>
      <c r="BM121" s="25" t="s">
        <v>2607</v>
      </c>
    </row>
    <row r="122" s="1" customFormat="1">
      <c r="B122" s="47"/>
      <c r="C122" s="75"/>
      <c r="D122" s="248" t="s">
        <v>219</v>
      </c>
      <c r="E122" s="75"/>
      <c r="F122" s="249" t="s">
        <v>851</v>
      </c>
      <c r="G122" s="75"/>
      <c r="H122" s="75"/>
      <c r="I122" s="204"/>
      <c r="J122" s="75"/>
      <c r="K122" s="75"/>
      <c r="L122" s="73"/>
      <c r="M122" s="250"/>
      <c r="N122" s="48"/>
      <c r="O122" s="48"/>
      <c r="P122" s="48"/>
      <c r="Q122" s="48"/>
      <c r="R122" s="48"/>
      <c r="S122" s="48"/>
      <c r="T122" s="96"/>
      <c r="AT122" s="25" t="s">
        <v>219</v>
      </c>
      <c r="AU122" s="25" t="s">
        <v>81</v>
      </c>
    </row>
    <row r="123" s="12" customFormat="1">
      <c r="B123" s="251"/>
      <c r="C123" s="252"/>
      <c r="D123" s="248" t="s">
        <v>221</v>
      </c>
      <c r="E123" s="253" t="s">
        <v>21</v>
      </c>
      <c r="F123" s="254" t="s">
        <v>2592</v>
      </c>
      <c r="G123" s="252"/>
      <c r="H123" s="253" t="s">
        <v>21</v>
      </c>
      <c r="I123" s="255"/>
      <c r="J123" s="252"/>
      <c r="K123" s="252"/>
      <c r="L123" s="256"/>
      <c r="M123" s="257"/>
      <c r="N123" s="258"/>
      <c r="O123" s="258"/>
      <c r="P123" s="258"/>
      <c r="Q123" s="258"/>
      <c r="R123" s="258"/>
      <c r="S123" s="258"/>
      <c r="T123" s="259"/>
      <c r="AT123" s="260" t="s">
        <v>221</v>
      </c>
      <c r="AU123" s="260" t="s">
        <v>81</v>
      </c>
      <c r="AV123" s="12" t="s">
        <v>79</v>
      </c>
      <c r="AW123" s="12" t="s">
        <v>35</v>
      </c>
      <c r="AX123" s="12" t="s">
        <v>72</v>
      </c>
      <c r="AY123" s="260" t="s">
        <v>210</v>
      </c>
    </row>
    <row r="124" s="13" customFormat="1">
      <c r="B124" s="261"/>
      <c r="C124" s="262"/>
      <c r="D124" s="248" t="s">
        <v>221</v>
      </c>
      <c r="E124" s="263" t="s">
        <v>21</v>
      </c>
      <c r="F124" s="264" t="s">
        <v>2608</v>
      </c>
      <c r="G124" s="262"/>
      <c r="H124" s="265">
        <v>2.7719999999999998</v>
      </c>
      <c r="I124" s="266"/>
      <c r="J124" s="262"/>
      <c r="K124" s="262"/>
      <c r="L124" s="267"/>
      <c r="M124" s="268"/>
      <c r="N124" s="269"/>
      <c r="O124" s="269"/>
      <c r="P124" s="269"/>
      <c r="Q124" s="269"/>
      <c r="R124" s="269"/>
      <c r="S124" s="269"/>
      <c r="T124" s="270"/>
      <c r="AT124" s="271" t="s">
        <v>221</v>
      </c>
      <c r="AU124" s="271" t="s">
        <v>81</v>
      </c>
      <c r="AV124" s="13" t="s">
        <v>81</v>
      </c>
      <c r="AW124" s="13" t="s">
        <v>35</v>
      </c>
      <c r="AX124" s="13" t="s">
        <v>72</v>
      </c>
      <c r="AY124" s="271" t="s">
        <v>210</v>
      </c>
    </row>
    <row r="125" s="13" customFormat="1">
      <c r="B125" s="261"/>
      <c r="C125" s="262"/>
      <c r="D125" s="248" t="s">
        <v>221</v>
      </c>
      <c r="E125" s="263" t="s">
        <v>21</v>
      </c>
      <c r="F125" s="264" t="s">
        <v>2609</v>
      </c>
      <c r="G125" s="262"/>
      <c r="H125" s="265">
        <v>0.29999999999999999</v>
      </c>
      <c r="I125" s="266"/>
      <c r="J125" s="262"/>
      <c r="K125" s="262"/>
      <c r="L125" s="267"/>
      <c r="M125" s="268"/>
      <c r="N125" s="269"/>
      <c r="O125" s="269"/>
      <c r="P125" s="269"/>
      <c r="Q125" s="269"/>
      <c r="R125" s="269"/>
      <c r="S125" s="269"/>
      <c r="T125" s="270"/>
      <c r="AT125" s="271" t="s">
        <v>221</v>
      </c>
      <c r="AU125" s="271" t="s">
        <v>81</v>
      </c>
      <c r="AV125" s="13" t="s">
        <v>81</v>
      </c>
      <c r="AW125" s="13" t="s">
        <v>35</v>
      </c>
      <c r="AX125" s="13" t="s">
        <v>72</v>
      </c>
      <c r="AY125" s="271" t="s">
        <v>210</v>
      </c>
    </row>
    <row r="126" s="14" customFormat="1">
      <c r="B126" s="272"/>
      <c r="C126" s="273"/>
      <c r="D126" s="248" t="s">
        <v>221</v>
      </c>
      <c r="E126" s="274" t="s">
        <v>21</v>
      </c>
      <c r="F126" s="275" t="s">
        <v>227</v>
      </c>
      <c r="G126" s="273"/>
      <c r="H126" s="276">
        <v>3.0720000000000001</v>
      </c>
      <c r="I126" s="277"/>
      <c r="J126" s="273"/>
      <c r="K126" s="273"/>
      <c r="L126" s="278"/>
      <c r="M126" s="279"/>
      <c r="N126" s="280"/>
      <c r="O126" s="280"/>
      <c r="P126" s="280"/>
      <c r="Q126" s="280"/>
      <c r="R126" s="280"/>
      <c r="S126" s="280"/>
      <c r="T126" s="281"/>
      <c r="AT126" s="282" t="s">
        <v>221</v>
      </c>
      <c r="AU126" s="282" t="s">
        <v>81</v>
      </c>
      <c r="AV126" s="14" t="s">
        <v>217</v>
      </c>
      <c r="AW126" s="14" t="s">
        <v>35</v>
      </c>
      <c r="AX126" s="14" t="s">
        <v>79</v>
      </c>
      <c r="AY126" s="282" t="s">
        <v>210</v>
      </c>
    </row>
    <row r="127" s="1" customFormat="1" ht="14.4" customHeight="1">
      <c r="B127" s="47"/>
      <c r="C127" s="236" t="s">
        <v>270</v>
      </c>
      <c r="D127" s="236" t="s">
        <v>212</v>
      </c>
      <c r="E127" s="237" t="s">
        <v>932</v>
      </c>
      <c r="F127" s="238" t="s">
        <v>933</v>
      </c>
      <c r="G127" s="239" t="s">
        <v>215</v>
      </c>
      <c r="H127" s="240">
        <v>16.68</v>
      </c>
      <c r="I127" s="241"/>
      <c r="J127" s="242">
        <f>ROUND(I127*H127,2)</f>
        <v>0</v>
      </c>
      <c r="K127" s="238" t="s">
        <v>216</v>
      </c>
      <c r="L127" s="73"/>
      <c r="M127" s="243" t="s">
        <v>21</v>
      </c>
      <c r="N127" s="244" t="s">
        <v>43</v>
      </c>
      <c r="O127" s="48"/>
      <c r="P127" s="245">
        <f>O127*H127</f>
        <v>0</v>
      </c>
      <c r="Q127" s="245">
        <v>0.0026369000000000002</v>
      </c>
      <c r="R127" s="245">
        <f>Q127*H127</f>
        <v>0.043983491999999999</v>
      </c>
      <c r="S127" s="245">
        <v>0</v>
      </c>
      <c r="T127" s="246">
        <f>S127*H127</f>
        <v>0</v>
      </c>
      <c r="AR127" s="25" t="s">
        <v>217</v>
      </c>
      <c r="AT127" s="25" t="s">
        <v>212</v>
      </c>
      <c r="AU127" s="25" t="s">
        <v>81</v>
      </c>
      <c r="AY127" s="25" t="s">
        <v>210</v>
      </c>
      <c r="BE127" s="247">
        <f>IF(N127="základní",J127,0)</f>
        <v>0</v>
      </c>
      <c r="BF127" s="247">
        <f>IF(N127="snížená",J127,0)</f>
        <v>0</v>
      </c>
      <c r="BG127" s="247">
        <f>IF(N127="zákl. přenesená",J127,0)</f>
        <v>0</v>
      </c>
      <c r="BH127" s="247">
        <f>IF(N127="sníž. přenesená",J127,0)</f>
        <v>0</v>
      </c>
      <c r="BI127" s="247">
        <f>IF(N127="nulová",J127,0)</f>
        <v>0</v>
      </c>
      <c r="BJ127" s="25" t="s">
        <v>79</v>
      </c>
      <c r="BK127" s="247">
        <f>ROUND(I127*H127,2)</f>
        <v>0</v>
      </c>
      <c r="BL127" s="25" t="s">
        <v>217</v>
      </c>
      <c r="BM127" s="25" t="s">
        <v>2610</v>
      </c>
    </row>
    <row r="128" s="1" customFormat="1">
      <c r="B128" s="47"/>
      <c r="C128" s="75"/>
      <c r="D128" s="248" t="s">
        <v>219</v>
      </c>
      <c r="E128" s="75"/>
      <c r="F128" s="249" t="s">
        <v>904</v>
      </c>
      <c r="G128" s="75"/>
      <c r="H128" s="75"/>
      <c r="I128" s="204"/>
      <c r="J128" s="75"/>
      <c r="K128" s="75"/>
      <c r="L128" s="73"/>
      <c r="M128" s="250"/>
      <c r="N128" s="48"/>
      <c r="O128" s="48"/>
      <c r="P128" s="48"/>
      <c r="Q128" s="48"/>
      <c r="R128" s="48"/>
      <c r="S128" s="48"/>
      <c r="T128" s="96"/>
      <c r="AT128" s="25" t="s">
        <v>219</v>
      </c>
      <c r="AU128" s="25" t="s">
        <v>81</v>
      </c>
    </row>
    <row r="129" s="12" customFormat="1">
      <c r="B129" s="251"/>
      <c r="C129" s="252"/>
      <c r="D129" s="248" t="s">
        <v>221</v>
      </c>
      <c r="E129" s="253" t="s">
        <v>21</v>
      </c>
      <c r="F129" s="254" t="s">
        <v>2592</v>
      </c>
      <c r="G129" s="252"/>
      <c r="H129" s="253" t="s">
        <v>21</v>
      </c>
      <c r="I129" s="255"/>
      <c r="J129" s="252"/>
      <c r="K129" s="252"/>
      <c r="L129" s="256"/>
      <c r="M129" s="257"/>
      <c r="N129" s="258"/>
      <c r="O129" s="258"/>
      <c r="P129" s="258"/>
      <c r="Q129" s="258"/>
      <c r="R129" s="258"/>
      <c r="S129" s="258"/>
      <c r="T129" s="259"/>
      <c r="AT129" s="260" t="s">
        <v>221</v>
      </c>
      <c r="AU129" s="260" t="s">
        <v>81</v>
      </c>
      <c r="AV129" s="12" t="s">
        <v>79</v>
      </c>
      <c r="AW129" s="12" t="s">
        <v>35</v>
      </c>
      <c r="AX129" s="12" t="s">
        <v>72</v>
      </c>
      <c r="AY129" s="260" t="s">
        <v>210</v>
      </c>
    </row>
    <row r="130" s="13" customFormat="1">
      <c r="B130" s="261"/>
      <c r="C130" s="262"/>
      <c r="D130" s="248" t="s">
        <v>221</v>
      </c>
      <c r="E130" s="263" t="s">
        <v>21</v>
      </c>
      <c r="F130" s="264" t="s">
        <v>2611</v>
      </c>
      <c r="G130" s="262"/>
      <c r="H130" s="265">
        <v>14.279999999999999</v>
      </c>
      <c r="I130" s="266"/>
      <c r="J130" s="262"/>
      <c r="K130" s="262"/>
      <c r="L130" s="267"/>
      <c r="M130" s="268"/>
      <c r="N130" s="269"/>
      <c r="O130" s="269"/>
      <c r="P130" s="269"/>
      <c r="Q130" s="269"/>
      <c r="R130" s="269"/>
      <c r="S130" s="269"/>
      <c r="T130" s="270"/>
      <c r="AT130" s="271" t="s">
        <v>221</v>
      </c>
      <c r="AU130" s="271" t="s">
        <v>81</v>
      </c>
      <c r="AV130" s="13" t="s">
        <v>81</v>
      </c>
      <c r="AW130" s="13" t="s">
        <v>35</v>
      </c>
      <c r="AX130" s="13" t="s">
        <v>72</v>
      </c>
      <c r="AY130" s="271" t="s">
        <v>210</v>
      </c>
    </row>
    <row r="131" s="13" customFormat="1">
      <c r="B131" s="261"/>
      <c r="C131" s="262"/>
      <c r="D131" s="248" t="s">
        <v>221</v>
      </c>
      <c r="E131" s="263" t="s">
        <v>21</v>
      </c>
      <c r="F131" s="264" t="s">
        <v>2612</v>
      </c>
      <c r="G131" s="262"/>
      <c r="H131" s="265">
        <v>2.3999999999999999</v>
      </c>
      <c r="I131" s="266"/>
      <c r="J131" s="262"/>
      <c r="K131" s="262"/>
      <c r="L131" s="267"/>
      <c r="M131" s="268"/>
      <c r="N131" s="269"/>
      <c r="O131" s="269"/>
      <c r="P131" s="269"/>
      <c r="Q131" s="269"/>
      <c r="R131" s="269"/>
      <c r="S131" s="269"/>
      <c r="T131" s="270"/>
      <c r="AT131" s="271" t="s">
        <v>221</v>
      </c>
      <c r="AU131" s="271" t="s">
        <v>81</v>
      </c>
      <c r="AV131" s="13" t="s">
        <v>81</v>
      </c>
      <c r="AW131" s="13" t="s">
        <v>35</v>
      </c>
      <c r="AX131" s="13" t="s">
        <v>72</v>
      </c>
      <c r="AY131" s="271" t="s">
        <v>210</v>
      </c>
    </row>
    <row r="132" s="14" customFormat="1">
      <c r="B132" s="272"/>
      <c r="C132" s="273"/>
      <c r="D132" s="248" t="s">
        <v>221</v>
      </c>
      <c r="E132" s="274" t="s">
        <v>21</v>
      </c>
      <c r="F132" s="275" t="s">
        <v>227</v>
      </c>
      <c r="G132" s="273"/>
      <c r="H132" s="276">
        <v>16.68</v>
      </c>
      <c r="I132" s="277"/>
      <c r="J132" s="273"/>
      <c r="K132" s="273"/>
      <c r="L132" s="278"/>
      <c r="M132" s="279"/>
      <c r="N132" s="280"/>
      <c r="O132" s="280"/>
      <c r="P132" s="280"/>
      <c r="Q132" s="280"/>
      <c r="R132" s="280"/>
      <c r="S132" s="280"/>
      <c r="T132" s="281"/>
      <c r="AT132" s="282" t="s">
        <v>221</v>
      </c>
      <c r="AU132" s="282" t="s">
        <v>81</v>
      </c>
      <c r="AV132" s="14" t="s">
        <v>217</v>
      </c>
      <c r="AW132" s="14" t="s">
        <v>35</v>
      </c>
      <c r="AX132" s="14" t="s">
        <v>79</v>
      </c>
      <c r="AY132" s="282" t="s">
        <v>210</v>
      </c>
    </row>
    <row r="133" s="1" customFormat="1" ht="14.4" customHeight="1">
      <c r="B133" s="47"/>
      <c r="C133" s="236" t="s">
        <v>117</v>
      </c>
      <c r="D133" s="236" t="s">
        <v>212</v>
      </c>
      <c r="E133" s="237" t="s">
        <v>937</v>
      </c>
      <c r="F133" s="238" t="s">
        <v>938</v>
      </c>
      <c r="G133" s="239" t="s">
        <v>215</v>
      </c>
      <c r="H133" s="240">
        <v>16.68</v>
      </c>
      <c r="I133" s="241"/>
      <c r="J133" s="242">
        <f>ROUND(I133*H133,2)</f>
        <v>0</v>
      </c>
      <c r="K133" s="238" t="s">
        <v>216</v>
      </c>
      <c r="L133" s="73"/>
      <c r="M133" s="243" t="s">
        <v>21</v>
      </c>
      <c r="N133" s="244" t="s">
        <v>43</v>
      </c>
      <c r="O133" s="48"/>
      <c r="P133" s="245">
        <f>O133*H133</f>
        <v>0</v>
      </c>
      <c r="Q133" s="245">
        <v>0</v>
      </c>
      <c r="R133" s="245">
        <f>Q133*H133</f>
        <v>0</v>
      </c>
      <c r="S133" s="245">
        <v>0</v>
      </c>
      <c r="T133" s="246">
        <f>S133*H133</f>
        <v>0</v>
      </c>
      <c r="AR133" s="25" t="s">
        <v>217</v>
      </c>
      <c r="AT133" s="25" t="s">
        <v>212</v>
      </c>
      <c r="AU133" s="25" t="s">
        <v>81</v>
      </c>
      <c r="AY133" s="25" t="s">
        <v>210</v>
      </c>
      <c r="BE133" s="247">
        <f>IF(N133="základní",J133,0)</f>
        <v>0</v>
      </c>
      <c r="BF133" s="247">
        <f>IF(N133="snížená",J133,0)</f>
        <v>0</v>
      </c>
      <c r="BG133" s="247">
        <f>IF(N133="zákl. přenesená",J133,0)</f>
        <v>0</v>
      </c>
      <c r="BH133" s="247">
        <f>IF(N133="sníž. přenesená",J133,0)</f>
        <v>0</v>
      </c>
      <c r="BI133" s="247">
        <f>IF(N133="nulová",J133,0)</f>
        <v>0</v>
      </c>
      <c r="BJ133" s="25" t="s">
        <v>79</v>
      </c>
      <c r="BK133" s="247">
        <f>ROUND(I133*H133,2)</f>
        <v>0</v>
      </c>
      <c r="BL133" s="25" t="s">
        <v>217</v>
      </c>
      <c r="BM133" s="25" t="s">
        <v>2613</v>
      </c>
    </row>
    <row r="134" s="1" customFormat="1">
      <c r="B134" s="47"/>
      <c r="C134" s="75"/>
      <c r="D134" s="248" t="s">
        <v>219</v>
      </c>
      <c r="E134" s="75"/>
      <c r="F134" s="249" t="s">
        <v>904</v>
      </c>
      <c r="G134" s="75"/>
      <c r="H134" s="75"/>
      <c r="I134" s="204"/>
      <c r="J134" s="75"/>
      <c r="K134" s="75"/>
      <c r="L134" s="73"/>
      <c r="M134" s="250"/>
      <c r="N134" s="48"/>
      <c r="O134" s="48"/>
      <c r="P134" s="48"/>
      <c r="Q134" s="48"/>
      <c r="R134" s="48"/>
      <c r="S134" s="48"/>
      <c r="T134" s="96"/>
      <c r="AT134" s="25" t="s">
        <v>219</v>
      </c>
      <c r="AU134" s="25" t="s">
        <v>81</v>
      </c>
    </row>
    <row r="135" s="1" customFormat="1" ht="14.4" customHeight="1">
      <c r="B135" s="47"/>
      <c r="C135" s="236" t="s">
        <v>123</v>
      </c>
      <c r="D135" s="236" t="s">
        <v>212</v>
      </c>
      <c r="E135" s="237" t="s">
        <v>945</v>
      </c>
      <c r="F135" s="238" t="s">
        <v>946</v>
      </c>
      <c r="G135" s="239" t="s">
        <v>318</v>
      </c>
      <c r="H135" s="240">
        <v>0.067000000000000004</v>
      </c>
      <c r="I135" s="241"/>
      <c r="J135" s="242">
        <f>ROUND(I135*H135,2)</f>
        <v>0</v>
      </c>
      <c r="K135" s="238" t="s">
        <v>216</v>
      </c>
      <c r="L135" s="73"/>
      <c r="M135" s="243" t="s">
        <v>21</v>
      </c>
      <c r="N135" s="244" t="s">
        <v>43</v>
      </c>
      <c r="O135" s="48"/>
      <c r="P135" s="245">
        <f>O135*H135</f>
        <v>0</v>
      </c>
      <c r="Q135" s="245">
        <v>1.0627727797</v>
      </c>
      <c r="R135" s="245">
        <f>Q135*H135</f>
        <v>0.071205776239900001</v>
      </c>
      <c r="S135" s="245">
        <v>0</v>
      </c>
      <c r="T135" s="246">
        <f>S135*H135</f>
        <v>0</v>
      </c>
      <c r="AR135" s="25" t="s">
        <v>217</v>
      </c>
      <c r="AT135" s="25" t="s">
        <v>212</v>
      </c>
      <c r="AU135" s="25" t="s">
        <v>81</v>
      </c>
      <c r="AY135" s="25" t="s">
        <v>210</v>
      </c>
      <c r="BE135" s="247">
        <f>IF(N135="základní",J135,0)</f>
        <v>0</v>
      </c>
      <c r="BF135" s="247">
        <f>IF(N135="snížená",J135,0)</f>
        <v>0</v>
      </c>
      <c r="BG135" s="247">
        <f>IF(N135="zákl. přenesená",J135,0)</f>
        <v>0</v>
      </c>
      <c r="BH135" s="247">
        <f>IF(N135="sníž. přenesená",J135,0)</f>
        <v>0</v>
      </c>
      <c r="BI135" s="247">
        <f>IF(N135="nulová",J135,0)</f>
        <v>0</v>
      </c>
      <c r="BJ135" s="25" t="s">
        <v>79</v>
      </c>
      <c r="BK135" s="247">
        <f>ROUND(I135*H135,2)</f>
        <v>0</v>
      </c>
      <c r="BL135" s="25" t="s">
        <v>217</v>
      </c>
      <c r="BM135" s="25" t="s">
        <v>2614</v>
      </c>
    </row>
    <row r="136" s="1" customFormat="1">
      <c r="B136" s="47"/>
      <c r="C136" s="75"/>
      <c r="D136" s="248" t="s">
        <v>219</v>
      </c>
      <c r="E136" s="75"/>
      <c r="F136" s="249" t="s">
        <v>917</v>
      </c>
      <c r="G136" s="75"/>
      <c r="H136" s="75"/>
      <c r="I136" s="204"/>
      <c r="J136" s="75"/>
      <c r="K136" s="75"/>
      <c r="L136" s="73"/>
      <c r="M136" s="250"/>
      <c r="N136" s="48"/>
      <c r="O136" s="48"/>
      <c r="P136" s="48"/>
      <c r="Q136" s="48"/>
      <c r="R136" s="48"/>
      <c r="S136" s="48"/>
      <c r="T136" s="96"/>
      <c r="AT136" s="25" t="s">
        <v>219</v>
      </c>
      <c r="AU136" s="25" t="s">
        <v>81</v>
      </c>
    </row>
    <row r="137" s="12" customFormat="1">
      <c r="B137" s="251"/>
      <c r="C137" s="252"/>
      <c r="D137" s="248" t="s">
        <v>221</v>
      </c>
      <c r="E137" s="253" t="s">
        <v>21</v>
      </c>
      <c r="F137" s="254" t="s">
        <v>2615</v>
      </c>
      <c r="G137" s="252"/>
      <c r="H137" s="253" t="s">
        <v>21</v>
      </c>
      <c r="I137" s="255"/>
      <c r="J137" s="252"/>
      <c r="K137" s="252"/>
      <c r="L137" s="256"/>
      <c r="M137" s="257"/>
      <c r="N137" s="258"/>
      <c r="O137" s="258"/>
      <c r="P137" s="258"/>
      <c r="Q137" s="258"/>
      <c r="R137" s="258"/>
      <c r="S137" s="258"/>
      <c r="T137" s="259"/>
      <c r="AT137" s="260" t="s">
        <v>221</v>
      </c>
      <c r="AU137" s="260" t="s">
        <v>81</v>
      </c>
      <c r="AV137" s="12" t="s">
        <v>79</v>
      </c>
      <c r="AW137" s="12" t="s">
        <v>35</v>
      </c>
      <c r="AX137" s="12" t="s">
        <v>72</v>
      </c>
      <c r="AY137" s="260" t="s">
        <v>210</v>
      </c>
    </row>
    <row r="138" s="13" customFormat="1">
      <c r="B138" s="261"/>
      <c r="C138" s="262"/>
      <c r="D138" s="248" t="s">
        <v>221</v>
      </c>
      <c r="E138" s="263" t="s">
        <v>21</v>
      </c>
      <c r="F138" s="264" t="s">
        <v>2616</v>
      </c>
      <c r="G138" s="262"/>
      <c r="H138" s="265">
        <v>0.059999999999999998</v>
      </c>
      <c r="I138" s="266"/>
      <c r="J138" s="262"/>
      <c r="K138" s="262"/>
      <c r="L138" s="267"/>
      <c r="M138" s="268"/>
      <c r="N138" s="269"/>
      <c r="O138" s="269"/>
      <c r="P138" s="269"/>
      <c r="Q138" s="269"/>
      <c r="R138" s="269"/>
      <c r="S138" s="269"/>
      <c r="T138" s="270"/>
      <c r="AT138" s="271" t="s">
        <v>221</v>
      </c>
      <c r="AU138" s="271" t="s">
        <v>81</v>
      </c>
      <c r="AV138" s="13" t="s">
        <v>81</v>
      </c>
      <c r="AW138" s="13" t="s">
        <v>35</v>
      </c>
      <c r="AX138" s="13" t="s">
        <v>72</v>
      </c>
      <c r="AY138" s="271" t="s">
        <v>210</v>
      </c>
    </row>
    <row r="139" s="13" customFormat="1">
      <c r="B139" s="261"/>
      <c r="C139" s="262"/>
      <c r="D139" s="248" t="s">
        <v>221</v>
      </c>
      <c r="E139" s="263" t="s">
        <v>21</v>
      </c>
      <c r="F139" s="264" t="s">
        <v>2617</v>
      </c>
      <c r="G139" s="262"/>
      <c r="H139" s="265">
        <v>0.0070000000000000001</v>
      </c>
      <c r="I139" s="266"/>
      <c r="J139" s="262"/>
      <c r="K139" s="262"/>
      <c r="L139" s="267"/>
      <c r="M139" s="268"/>
      <c r="N139" s="269"/>
      <c r="O139" s="269"/>
      <c r="P139" s="269"/>
      <c r="Q139" s="269"/>
      <c r="R139" s="269"/>
      <c r="S139" s="269"/>
      <c r="T139" s="270"/>
      <c r="AT139" s="271" t="s">
        <v>221</v>
      </c>
      <c r="AU139" s="271" t="s">
        <v>81</v>
      </c>
      <c r="AV139" s="13" t="s">
        <v>81</v>
      </c>
      <c r="AW139" s="13" t="s">
        <v>35</v>
      </c>
      <c r="AX139" s="13" t="s">
        <v>72</v>
      </c>
      <c r="AY139" s="271" t="s">
        <v>210</v>
      </c>
    </row>
    <row r="140" s="14" customFormat="1">
      <c r="B140" s="272"/>
      <c r="C140" s="273"/>
      <c r="D140" s="248" t="s">
        <v>221</v>
      </c>
      <c r="E140" s="274" t="s">
        <v>21</v>
      </c>
      <c r="F140" s="275" t="s">
        <v>227</v>
      </c>
      <c r="G140" s="273"/>
      <c r="H140" s="276">
        <v>0.067000000000000004</v>
      </c>
      <c r="I140" s="277"/>
      <c r="J140" s="273"/>
      <c r="K140" s="273"/>
      <c r="L140" s="278"/>
      <c r="M140" s="279"/>
      <c r="N140" s="280"/>
      <c r="O140" s="280"/>
      <c r="P140" s="280"/>
      <c r="Q140" s="280"/>
      <c r="R140" s="280"/>
      <c r="S140" s="280"/>
      <c r="T140" s="281"/>
      <c r="AT140" s="282" t="s">
        <v>221</v>
      </c>
      <c r="AU140" s="282" t="s">
        <v>81</v>
      </c>
      <c r="AV140" s="14" t="s">
        <v>217</v>
      </c>
      <c r="AW140" s="14" t="s">
        <v>35</v>
      </c>
      <c r="AX140" s="14" t="s">
        <v>79</v>
      </c>
      <c r="AY140" s="282" t="s">
        <v>210</v>
      </c>
    </row>
    <row r="141" s="11" customFormat="1" ht="29.88" customHeight="1">
      <c r="B141" s="220"/>
      <c r="C141" s="221"/>
      <c r="D141" s="222" t="s">
        <v>71</v>
      </c>
      <c r="E141" s="234" t="s">
        <v>248</v>
      </c>
      <c r="F141" s="234" t="s">
        <v>374</v>
      </c>
      <c r="G141" s="221"/>
      <c r="H141" s="221"/>
      <c r="I141" s="224"/>
      <c r="J141" s="235">
        <f>BK141</f>
        <v>0</v>
      </c>
      <c r="K141" s="221"/>
      <c r="L141" s="226"/>
      <c r="M141" s="227"/>
      <c r="N141" s="228"/>
      <c r="O141" s="228"/>
      <c r="P141" s="229">
        <f>SUM(P142:P145)</f>
        <v>0</v>
      </c>
      <c r="Q141" s="228"/>
      <c r="R141" s="229">
        <f>SUM(R142:R145)</f>
        <v>3.9260315999999995</v>
      </c>
      <c r="S141" s="228"/>
      <c r="T141" s="230">
        <f>SUM(T142:T145)</f>
        <v>0</v>
      </c>
      <c r="AR141" s="231" t="s">
        <v>79</v>
      </c>
      <c r="AT141" s="232" t="s">
        <v>71</v>
      </c>
      <c r="AU141" s="232" t="s">
        <v>79</v>
      </c>
      <c r="AY141" s="231" t="s">
        <v>210</v>
      </c>
      <c r="BK141" s="233">
        <f>SUM(BK142:BK145)</f>
        <v>0</v>
      </c>
    </row>
    <row r="142" s="1" customFormat="1" ht="22.8" customHeight="1">
      <c r="B142" s="47"/>
      <c r="C142" s="236" t="s">
        <v>288</v>
      </c>
      <c r="D142" s="236" t="s">
        <v>212</v>
      </c>
      <c r="E142" s="237" t="s">
        <v>2302</v>
      </c>
      <c r="F142" s="238" t="s">
        <v>2303</v>
      </c>
      <c r="G142" s="239" t="s">
        <v>258</v>
      </c>
      <c r="H142" s="240">
        <v>1.74</v>
      </c>
      <c r="I142" s="241"/>
      <c r="J142" s="242">
        <f>ROUND(I142*H142,2)</f>
        <v>0</v>
      </c>
      <c r="K142" s="238" t="s">
        <v>216</v>
      </c>
      <c r="L142" s="73"/>
      <c r="M142" s="243" t="s">
        <v>21</v>
      </c>
      <c r="N142" s="244" t="s">
        <v>43</v>
      </c>
      <c r="O142" s="48"/>
      <c r="P142" s="245">
        <f>O142*H142</f>
        <v>0</v>
      </c>
      <c r="Q142" s="245">
        <v>2.2563399999999998</v>
      </c>
      <c r="R142" s="245">
        <f>Q142*H142</f>
        <v>3.9260315999999995</v>
      </c>
      <c r="S142" s="245">
        <v>0</v>
      </c>
      <c r="T142" s="246">
        <f>S142*H142</f>
        <v>0</v>
      </c>
      <c r="AR142" s="25" t="s">
        <v>217</v>
      </c>
      <c r="AT142" s="25" t="s">
        <v>212</v>
      </c>
      <c r="AU142" s="25" t="s">
        <v>81</v>
      </c>
      <c r="AY142" s="25" t="s">
        <v>210</v>
      </c>
      <c r="BE142" s="247">
        <f>IF(N142="základní",J142,0)</f>
        <v>0</v>
      </c>
      <c r="BF142" s="247">
        <f>IF(N142="snížená",J142,0)</f>
        <v>0</v>
      </c>
      <c r="BG142" s="247">
        <f>IF(N142="zákl. přenesená",J142,0)</f>
        <v>0</v>
      </c>
      <c r="BH142" s="247">
        <f>IF(N142="sníž. přenesená",J142,0)</f>
        <v>0</v>
      </c>
      <c r="BI142" s="247">
        <f>IF(N142="nulová",J142,0)</f>
        <v>0</v>
      </c>
      <c r="BJ142" s="25" t="s">
        <v>79</v>
      </c>
      <c r="BK142" s="247">
        <f>ROUND(I142*H142,2)</f>
        <v>0</v>
      </c>
      <c r="BL142" s="25" t="s">
        <v>217</v>
      </c>
      <c r="BM142" s="25" t="s">
        <v>2618</v>
      </c>
    </row>
    <row r="143" s="1" customFormat="1">
      <c r="B143" s="47"/>
      <c r="C143" s="75"/>
      <c r="D143" s="248" t="s">
        <v>219</v>
      </c>
      <c r="E143" s="75"/>
      <c r="F143" s="249" t="s">
        <v>1159</v>
      </c>
      <c r="G143" s="75"/>
      <c r="H143" s="75"/>
      <c r="I143" s="204"/>
      <c r="J143" s="75"/>
      <c r="K143" s="75"/>
      <c r="L143" s="73"/>
      <c r="M143" s="250"/>
      <c r="N143" s="48"/>
      <c r="O143" s="48"/>
      <c r="P143" s="48"/>
      <c r="Q143" s="48"/>
      <c r="R143" s="48"/>
      <c r="S143" s="48"/>
      <c r="T143" s="96"/>
      <c r="AT143" s="25" t="s">
        <v>219</v>
      </c>
      <c r="AU143" s="25" t="s">
        <v>81</v>
      </c>
    </row>
    <row r="144" s="12" customFormat="1">
      <c r="B144" s="251"/>
      <c r="C144" s="252"/>
      <c r="D144" s="248" t="s">
        <v>221</v>
      </c>
      <c r="E144" s="253" t="s">
        <v>21</v>
      </c>
      <c r="F144" s="254" t="s">
        <v>2592</v>
      </c>
      <c r="G144" s="252"/>
      <c r="H144" s="253" t="s">
        <v>21</v>
      </c>
      <c r="I144" s="255"/>
      <c r="J144" s="252"/>
      <c r="K144" s="252"/>
      <c r="L144" s="256"/>
      <c r="M144" s="257"/>
      <c r="N144" s="258"/>
      <c r="O144" s="258"/>
      <c r="P144" s="258"/>
      <c r="Q144" s="258"/>
      <c r="R144" s="258"/>
      <c r="S144" s="258"/>
      <c r="T144" s="259"/>
      <c r="AT144" s="260" t="s">
        <v>221</v>
      </c>
      <c r="AU144" s="260" t="s">
        <v>81</v>
      </c>
      <c r="AV144" s="12" t="s">
        <v>79</v>
      </c>
      <c r="AW144" s="12" t="s">
        <v>35</v>
      </c>
      <c r="AX144" s="12" t="s">
        <v>72</v>
      </c>
      <c r="AY144" s="260" t="s">
        <v>210</v>
      </c>
    </row>
    <row r="145" s="13" customFormat="1">
      <c r="B145" s="261"/>
      <c r="C145" s="262"/>
      <c r="D145" s="248" t="s">
        <v>221</v>
      </c>
      <c r="E145" s="263" t="s">
        <v>21</v>
      </c>
      <c r="F145" s="264" t="s">
        <v>2619</v>
      </c>
      <c r="G145" s="262"/>
      <c r="H145" s="265">
        <v>1.74</v>
      </c>
      <c r="I145" s="266"/>
      <c r="J145" s="262"/>
      <c r="K145" s="262"/>
      <c r="L145" s="267"/>
      <c r="M145" s="268"/>
      <c r="N145" s="269"/>
      <c r="O145" s="269"/>
      <c r="P145" s="269"/>
      <c r="Q145" s="269"/>
      <c r="R145" s="269"/>
      <c r="S145" s="269"/>
      <c r="T145" s="270"/>
      <c r="AT145" s="271" t="s">
        <v>221</v>
      </c>
      <c r="AU145" s="271" t="s">
        <v>81</v>
      </c>
      <c r="AV145" s="13" t="s">
        <v>81</v>
      </c>
      <c r="AW145" s="13" t="s">
        <v>35</v>
      </c>
      <c r="AX145" s="13" t="s">
        <v>79</v>
      </c>
      <c r="AY145" s="271" t="s">
        <v>210</v>
      </c>
    </row>
    <row r="146" s="11" customFormat="1" ht="29.88" customHeight="1">
      <c r="B146" s="220"/>
      <c r="C146" s="221"/>
      <c r="D146" s="222" t="s">
        <v>71</v>
      </c>
      <c r="E146" s="234" t="s">
        <v>270</v>
      </c>
      <c r="F146" s="234" t="s">
        <v>393</v>
      </c>
      <c r="G146" s="221"/>
      <c r="H146" s="221"/>
      <c r="I146" s="224"/>
      <c r="J146" s="235">
        <f>BK146</f>
        <v>0</v>
      </c>
      <c r="K146" s="221"/>
      <c r="L146" s="226"/>
      <c r="M146" s="227"/>
      <c r="N146" s="228"/>
      <c r="O146" s="228"/>
      <c r="P146" s="229">
        <f>P147</f>
        <v>0</v>
      </c>
      <c r="Q146" s="228"/>
      <c r="R146" s="229">
        <f>R147</f>
        <v>1.2</v>
      </c>
      <c r="S146" s="228"/>
      <c r="T146" s="230">
        <f>T147</f>
        <v>0</v>
      </c>
      <c r="AR146" s="231" t="s">
        <v>79</v>
      </c>
      <c r="AT146" s="232" t="s">
        <v>71</v>
      </c>
      <c r="AU146" s="232" t="s">
        <v>79</v>
      </c>
      <c r="AY146" s="231" t="s">
        <v>210</v>
      </c>
      <c r="BK146" s="233">
        <f>BK147</f>
        <v>0</v>
      </c>
    </row>
    <row r="147" s="1" customFormat="1" ht="22.8" customHeight="1">
      <c r="B147" s="47"/>
      <c r="C147" s="236" t="s">
        <v>129</v>
      </c>
      <c r="D147" s="236" t="s">
        <v>212</v>
      </c>
      <c r="E147" s="237" t="s">
        <v>1251</v>
      </c>
      <c r="F147" s="238" t="s">
        <v>2620</v>
      </c>
      <c r="G147" s="239" t="s">
        <v>391</v>
      </c>
      <c r="H147" s="240">
        <v>1</v>
      </c>
      <c r="I147" s="241"/>
      <c r="J147" s="242">
        <f>ROUND(I147*H147,2)</f>
        <v>0</v>
      </c>
      <c r="K147" s="238" t="s">
        <v>21</v>
      </c>
      <c r="L147" s="73"/>
      <c r="M147" s="243" t="s">
        <v>21</v>
      </c>
      <c r="N147" s="244" t="s">
        <v>43</v>
      </c>
      <c r="O147" s="48"/>
      <c r="P147" s="245">
        <f>O147*H147</f>
        <v>0</v>
      </c>
      <c r="Q147" s="245">
        <v>1.2</v>
      </c>
      <c r="R147" s="245">
        <f>Q147*H147</f>
        <v>1.2</v>
      </c>
      <c r="S147" s="245">
        <v>0</v>
      </c>
      <c r="T147" s="246">
        <f>S147*H147</f>
        <v>0</v>
      </c>
      <c r="AR147" s="25" t="s">
        <v>217</v>
      </c>
      <c r="AT147" s="25" t="s">
        <v>212</v>
      </c>
      <c r="AU147" s="25" t="s">
        <v>81</v>
      </c>
      <c r="AY147" s="25" t="s">
        <v>210</v>
      </c>
      <c r="BE147" s="247">
        <f>IF(N147="základní",J147,0)</f>
        <v>0</v>
      </c>
      <c r="BF147" s="247">
        <f>IF(N147="snížená",J147,0)</f>
        <v>0</v>
      </c>
      <c r="BG147" s="247">
        <f>IF(N147="zákl. přenesená",J147,0)</f>
        <v>0</v>
      </c>
      <c r="BH147" s="247">
        <f>IF(N147="sníž. přenesená",J147,0)</f>
        <v>0</v>
      </c>
      <c r="BI147" s="247">
        <f>IF(N147="nulová",J147,0)</f>
        <v>0</v>
      </c>
      <c r="BJ147" s="25" t="s">
        <v>79</v>
      </c>
      <c r="BK147" s="247">
        <f>ROUND(I147*H147,2)</f>
        <v>0</v>
      </c>
      <c r="BL147" s="25" t="s">
        <v>217</v>
      </c>
      <c r="BM147" s="25" t="s">
        <v>2621</v>
      </c>
    </row>
    <row r="148" s="11" customFormat="1" ht="29.88" customHeight="1">
      <c r="B148" s="220"/>
      <c r="C148" s="221"/>
      <c r="D148" s="222" t="s">
        <v>71</v>
      </c>
      <c r="E148" s="234" t="s">
        <v>1279</v>
      </c>
      <c r="F148" s="234" t="s">
        <v>1280</v>
      </c>
      <c r="G148" s="221"/>
      <c r="H148" s="221"/>
      <c r="I148" s="224"/>
      <c r="J148" s="235">
        <f>BK148</f>
        <v>0</v>
      </c>
      <c r="K148" s="221"/>
      <c r="L148" s="226"/>
      <c r="M148" s="227"/>
      <c r="N148" s="228"/>
      <c r="O148" s="228"/>
      <c r="P148" s="229">
        <f>SUM(P149:P150)</f>
        <v>0</v>
      </c>
      <c r="Q148" s="228"/>
      <c r="R148" s="229">
        <f>SUM(R149:R150)</f>
        <v>0</v>
      </c>
      <c r="S148" s="228"/>
      <c r="T148" s="230">
        <f>SUM(T149:T150)</f>
        <v>0</v>
      </c>
      <c r="AR148" s="231" t="s">
        <v>79</v>
      </c>
      <c r="AT148" s="232" t="s">
        <v>71</v>
      </c>
      <c r="AU148" s="232" t="s">
        <v>79</v>
      </c>
      <c r="AY148" s="231" t="s">
        <v>210</v>
      </c>
      <c r="BK148" s="233">
        <f>SUM(BK149:BK150)</f>
        <v>0</v>
      </c>
    </row>
    <row r="149" s="1" customFormat="1" ht="45.6" customHeight="1">
      <c r="B149" s="47"/>
      <c r="C149" s="236" t="s">
        <v>298</v>
      </c>
      <c r="D149" s="236" t="s">
        <v>212</v>
      </c>
      <c r="E149" s="237" t="s">
        <v>1282</v>
      </c>
      <c r="F149" s="238" t="s">
        <v>1283</v>
      </c>
      <c r="G149" s="239" t="s">
        <v>318</v>
      </c>
      <c r="H149" s="240">
        <v>12.778000000000001</v>
      </c>
      <c r="I149" s="241"/>
      <c r="J149" s="242">
        <f>ROUND(I149*H149,2)</f>
        <v>0</v>
      </c>
      <c r="K149" s="238" t="s">
        <v>216</v>
      </c>
      <c r="L149" s="73"/>
      <c r="M149" s="243" t="s">
        <v>21</v>
      </c>
      <c r="N149" s="244" t="s">
        <v>43</v>
      </c>
      <c r="O149" s="48"/>
      <c r="P149" s="245">
        <f>O149*H149</f>
        <v>0</v>
      </c>
      <c r="Q149" s="245">
        <v>0</v>
      </c>
      <c r="R149" s="245">
        <f>Q149*H149</f>
        <v>0</v>
      </c>
      <c r="S149" s="245">
        <v>0</v>
      </c>
      <c r="T149" s="246">
        <f>S149*H149</f>
        <v>0</v>
      </c>
      <c r="AR149" s="25" t="s">
        <v>217</v>
      </c>
      <c r="AT149" s="25" t="s">
        <v>212</v>
      </c>
      <c r="AU149" s="25" t="s">
        <v>81</v>
      </c>
      <c r="AY149" s="25" t="s">
        <v>210</v>
      </c>
      <c r="BE149" s="247">
        <f>IF(N149="základní",J149,0)</f>
        <v>0</v>
      </c>
      <c r="BF149" s="247">
        <f>IF(N149="snížená",J149,0)</f>
        <v>0</v>
      </c>
      <c r="BG149" s="247">
        <f>IF(N149="zákl. přenesená",J149,0)</f>
        <v>0</v>
      </c>
      <c r="BH149" s="247">
        <f>IF(N149="sníž. přenesená",J149,0)</f>
        <v>0</v>
      </c>
      <c r="BI149" s="247">
        <f>IF(N149="nulová",J149,0)</f>
        <v>0</v>
      </c>
      <c r="BJ149" s="25" t="s">
        <v>79</v>
      </c>
      <c r="BK149" s="247">
        <f>ROUND(I149*H149,2)</f>
        <v>0</v>
      </c>
      <c r="BL149" s="25" t="s">
        <v>217</v>
      </c>
      <c r="BM149" s="25" t="s">
        <v>2622</v>
      </c>
    </row>
    <row r="150" s="1" customFormat="1">
      <c r="B150" s="47"/>
      <c r="C150" s="75"/>
      <c r="D150" s="248" t="s">
        <v>219</v>
      </c>
      <c r="E150" s="75"/>
      <c r="F150" s="249" t="s">
        <v>1285</v>
      </c>
      <c r="G150" s="75"/>
      <c r="H150" s="75"/>
      <c r="I150" s="204"/>
      <c r="J150" s="75"/>
      <c r="K150" s="75"/>
      <c r="L150" s="73"/>
      <c r="M150" s="250"/>
      <c r="N150" s="48"/>
      <c r="O150" s="48"/>
      <c r="P150" s="48"/>
      <c r="Q150" s="48"/>
      <c r="R150" s="48"/>
      <c r="S150" s="48"/>
      <c r="T150" s="96"/>
      <c r="AT150" s="25" t="s">
        <v>219</v>
      </c>
      <c r="AU150" s="25" t="s">
        <v>81</v>
      </c>
    </row>
    <row r="151" s="11" customFormat="1" ht="37.44" customHeight="1">
      <c r="B151" s="220"/>
      <c r="C151" s="221"/>
      <c r="D151" s="222" t="s">
        <v>71</v>
      </c>
      <c r="E151" s="223" t="s">
        <v>659</v>
      </c>
      <c r="F151" s="223" t="s">
        <v>660</v>
      </c>
      <c r="G151" s="221"/>
      <c r="H151" s="221"/>
      <c r="I151" s="224"/>
      <c r="J151" s="225">
        <f>BK151</f>
        <v>0</v>
      </c>
      <c r="K151" s="221"/>
      <c r="L151" s="226"/>
      <c r="M151" s="227"/>
      <c r="N151" s="228"/>
      <c r="O151" s="228"/>
      <c r="P151" s="229">
        <f>P152</f>
        <v>0</v>
      </c>
      <c r="Q151" s="228"/>
      <c r="R151" s="229">
        <f>R152</f>
        <v>0</v>
      </c>
      <c r="S151" s="228"/>
      <c r="T151" s="230">
        <f>T152</f>
        <v>0</v>
      </c>
      <c r="AR151" s="231" t="s">
        <v>81</v>
      </c>
      <c r="AT151" s="232" t="s">
        <v>71</v>
      </c>
      <c r="AU151" s="232" t="s">
        <v>72</v>
      </c>
      <c r="AY151" s="231" t="s">
        <v>210</v>
      </c>
      <c r="BK151" s="233">
        <f>BK152</f>
        <v>0</v>
      </c>
    </row>
    <row r="152" s="11" customFormat="1" ht="19.92" customHeight="1">
      <c r="B152" s="220"/>
      <c r="C152" s="221"/>
      <c r="D152" s="222" t="s">
        <v>71</v>
      </c>
      <c r="E152" s="234" t="s">
        <v>723</v>
      </c>
      <c r="F152" s="234" t="s">
        <v>723</v>
      </c>
      <c r="G152" s="221"/>
      <c r="H152" s="221"/>
      <c r="I152" s="224"/>
      <c r="J152" s="235">
        <f>BK152</f>
        <v>0</v>
      </c>
      <c r="K152" s="221"/>
      <c r="L152" s="226"/>
      <c r="M152" s="227"/>
      <c r="N152" s="228"/>
      <c r="O152" s="228"/>
      <c r="P152" s="229">
        <f>SUM(P153:P159)</f>
        <v>0</v>
      </c>
      <c r="Q152" s="228"/>
      <c r="R152" s="229">
        <f>SUM(R153:R159)</f>
        <v>0</v>
      </c>
      <c r="S152" s="228"/>
      <c r="T152" s="230">
        <f>SUM(T153:T159)</f>
        <v>0</v>
      </c>
      <c r="AR152" s="231" t="s">
        <v>81</v>
      </c>
      <c r="AT152" s="232" t="s">
        <v>71</v>
      </c>
      <c r="AU152" s="232" t="s">
        <v>79</v>
      </c>
      <c r="AY152" s="231" t="s">
        <v>210</v>
      </c>
      <c r="BK152" s="233">
        <f>SUM(BK153:BK159)</f>
        <v>0</v>
      </c>
    </row>
    <row r="153" s="1" customFormat="1" ht="14.4" customHeight="1">
      <c r="B153" s="47"/>
      <c r="C153" s="236" t="s">
        <v>10</v>
      </c>
      <c r="D153" s="236" t="s">
        <v>212</v>
      </c>
      <c r="E153" s="237" t="s">
        <v>725</v>
      </c>
      <c r="F153" s="238" t="s">
        <v>734</v>
      </c>
      <c r="G153" s="239" t="s">
        <v>482</v>
      </c>
      <c r="H153" s="240">
        <v>0</v>
      </c>
      <c r="I153" s="241"/>
      <c r="J153" s="242">
        <f>ROUND(I153*H153,2)</f>
        <v>0</v>
      </c>
      <c r="K153" s="238" t="s">
        <v>21</v>
      </c>
      <c r="L153" s="73"/>
      <c r="M153" s="243" t="s">
        <v>21</v>
      </c>
      <c r="N153" s="244" t="s">
        <v>43</v>
      </c>
      <c r="O153" s="48"/>
      <c r="P153" s="245">
        <f>O153*H153</f>
        <v>0</v>
      </c>
      <c r="Q153" s="245">
        <v>0</v>
      </c>
      <c r="R153" s="245">
        <f>Q153*H153</f>
        <v>0</v>
      </c>
      <c r="S153" s="245">
        <v>0</v>
      </c>
      <c r="T153" s="246">
        <f>S153*H153</f>
        <v>0</v>
      </c>
      <c r="AR153" s="25" t="s">
        <v>140</v>
      </c>
      <c r="AT153" s="25" t="s">
        <v>212</v>
      </c>
      <c r="AU153" s="25" t="s">
        <v>81</v>
      </c>
      <c r="AY153" s="25" t="s">
        <v>210</v>
      </c>
      <c r="BE153" s="247">
        <f>IF(N153="základní",J153,0)</f>
        <v>0</v>
      </c>
      <c r="BF153" s="247">
        <f>IF(N153="snížená",J153,0)</f>
        <v>0</v>
      </c>
      <c r="BG153" s="247">
        <f>IF(N153="zákl. přenesená",J153,0)</f>
        <v>0</v>
      </c>
      <c r="BH153" s="247">
        <f>IF(N153="sníž. přenesená",J153,0)</f>
        <v>0</v>
      </c>
      <c r="BI153" s="247">
        <f>IF(N153="nulová",J153,0)</f>
        <v>0</v>
      </c>
      <c r="BJ153" s="25" t="s">
        <v>79</v>
      </c>
      <c r="BK153" s="247">
        <f>ROUND(I153*H153,2)</f>
        <v>0</v>
      </c>
      <c r="BL153" s="25" t="s">
        <v>140</v>
      </c>
      <c r="BM153" s="25" t="s">
        <v>2623</v>
      </c>
    </row>
    <row r="154" s="1" customFormat="1" ht="14.4" customHeight="1">
      <c r="B154" s="47"/>
      <c r="C154" s="236" t="s">
        <v>140</v>
      </c>
      <c r="D154" s="236" t="s">
        <v>212</v>
      </c>
      <c r="E154" s="237" t="s">
        <v>729</v>
      </c>
      <c r="F154" s="238" t="s">
        <v>734</v>
      </c>
      <c r="G154" s="239" t="s">
        <v>482</v>
      </c>
      <c r="H154" s="240">
        <v>0</v>
      </c>
      <c r="I154" s="241"/>
      <c r="J154" s="242">
        <f>ROUND(I154*H154,2)</f>
        <v>0</v>
      </c>
      <c r="K154" s="238" t="s">
        <v>21</v>
      </c>
      <c r="L154" s="73"/>
      <c r="M154" s="243" t="s">
        <v>21</v>
      </c>
      <c r="N154" s="244" t="s">
        <v>43</v>
      </c>
      <c r="O154" s="48"/>
      <c r="P154" s="245">
        <f>O154*H154</f>
        <v>0</v>
      </c>
      <c r="Q154" s="245">
        <v>0</v>
      </c>
      <c r="R154" s="245">
        <f>Q154*H154</f>
        <v>0</v>
      </c>
      <c r="S154" s="245">
        <v>0</v>
      </c>
      <c r="T154" s="246">
        <f>S154*H154</f>
        <v>0</v>
      </c>
      <c r="AR154" s="25" t="s">
        <v>140</v>
      </c>
      <c r="AT154" s="25" t="s">
        <v>212</v>
      </c>
      <c r="AU154" s="25" t="s">
        <v>81</v>
      </c>
      <c r="AY154" s="25" t="s">
        <v>210</v>
      </c>
      <c r="BE154" s="247">
        <f>IF(N154="základní",J154,0)</f>
        <v>0</v>
      </c>
      <c r="BF154" s="247">
        <f>IF(N154="snížená",J154,0)</f>
        <v>0</v>
      </c>
      <c r="BG154" s="247">
        <f>IF(N154="zákl. přenesená",J154,0)</f>
        <v>0</v>
      </c>
      <c r="BH154" s="247">
        <f>IF(N154="sníž. přenesená",J154,0)</f>
        <v>0</v>
      </c>
      <c r="BI154" s="247">
        <f>IF(N154="nulová",J154,0)</f>
        <v>0</v>
      </c>
      <c r="BJ154" s="25" t="s">
        <v>79</v>
      </c>
      <c r="BK154" s="247">
        <f>ROUND(I154*H154,2)</f>
        <v>0</v>
      </c>
      <c r="BL154" s="25" t="s">
        <v>140</v>
      </c>
      <c r="BM154" s="25" t="s">
        <v>2624</v>
      </c>
    </row>
    <row r="155" s="1" customFormat="1" ht="14.4" customHeight="1">
      <c r="B155" s="47"/>
      <c r="C155" s="236" t="s">
        <v>146</v>
      </c>
      <c r="D155" s="236" t="s">
        <v>212</v>
      </c>
      <c r="E155" s="237" t="s">
        <v>733</v>
      </c>
      <c r="F155" s="238" t="s">
        <v>734</v>
      </c>
      <c r="G155" s="239" t="s">
        <v>482</v>
      </c>
      <c r="H155" s="240">
        <v>0</v>
      </c>
      <c r="I155" s="241"/>
      <c r="J155" s="242">
        <f>ROUND(I155*H155,2)</f>
        <v>0</v>
      </c>
      <c r="K155" s="238" t="s">
        <v>21</v>
      </c>
      <c r="L155" s="73"/>
      <c r="M155" s="243" t="s">
        <v>21</v>
      </c>
      <c r="N155" s="244" t="s">
        <v>43</v>
      </c>
      <c r="O155" s="48"/>
      <c r="P155" s="245">
        <f>O155*H155</f>
        <v>0</v>
      </c>
      <c r="Q155" s="245">
        <v>0</v>
      </c>
      <c r="R155" s="245">
        <f>Q155*H155</f>
        <v>0</v>
      </c>
      <c r="S155" s="245">
        <v>0</v>
      </c>
      <c r="T155" s="246">
        <f>S155*H155</f>
        <v>0</v>
      </c>
      <c r="AR155" s="25" t="s">
        <v>140</v>
      </c>
      <c r="AT155" s="25" t="s">
        <v>212</v>
      </c>
      <c r="AU155" s="25" t="s">
        <v>81</v>
      </c>
      <c r="AY155" s="25" t="s">
        <v>210</v>
      </c>
      <c r="BE155" s="247">
        <f>IF(N155="základní",J155,0)</f>
        <v>0</v>
      </c>
      <c r="BF155" s="247">
        <f>IF(N155="snížená",J155,0)</f>
        <v>0</v>
      </c>
      <c r="BG155" s="247">
        <f>IF(N155="zákl. přenesená",J155,0)</f>
        <v>0</v>
      </c>
      <c r="BH155" s="247">
        <f>IF(N155="sníž. přenesená",J155,0)</f>
        <v>0</v>
      </c>
      <c r="BI155" s="247">
        <f>IF(N155="nulová",J155,0)</f>
        <v>0</v>
      </c>
      <c r="BJ155" s="25" t="s">
        <v>79</v>
      </c>
      <c r="BK155" s="247">
        <f>ROUND(I155*H155,2)</f>
        <v>0</v>
      </c>
      <c r="BL155" s="25" t="s">
        <v>140</v>
      </c>
      <c r="BM155" s="25" t="s">
        <v>2625</v>
      </c>
    </row>
    <row r="156" s="1" customFormat="1" ht="14.4" customHeight="1">
      <c r="B156" s="47"/>
      <c r="C156" s="236" t="s">
        <v>152</v>
      </c>
      <c r="D156" s="236" t="s">
        <v>212</v>
      </c>
      <c r="E156" s="237" t="s">
        <v>737</v>
      </c>
      <c r="F156" s="238" t="s">
        <v>734</v>
      </c>
      <c r="G156" s="239" t="s">
        <v>482</v>
      </c>
      <c r="H156" s="240">
        <v>0</v>
      </c>
      <c r="I156" s="241"/>
      <c r="J156" s="242">
        <f>ROUND(I156*H156,2)</f>
        <v>0</v>
      </c>
      <c r="K156" s="238" t="s">
        <v>21</v>
      </c>
      <c r="L156" s="73"/>
      <c r="M156" s="243" t="s">
        <v>21</v>
      </c>
      <c r="N156" s="244" t="s">
        <v>43</v>
      </c>
      <c r="O156" s="48"/>
      <c r="P156" s="245">
        <f>O156*H156</f>
        <v>0</v>
      </c>
      <c r="Q156" s="245">
        <v>0</v>
      </c>
      <c r="R156" s="245">
        <f>Q156*H156</f>
        <v>0</v>
      </c>
      <c r="S156" s="245">
        <v>0</v>
      </c>
      <c r="T156" s="246">
        <f>S156*H156</f>
        <v>0</v>
      </c>
      <c r="AR156" s="25" t="s">
        <v>140</v>
      </c>
      <c r="AT156" s="25" t="s">
        <v>212</v>
      </c>
      <c r="AU156" s="25" t="s">
        <v>81</v>
      </c>
      <c r="AY156" s="25" t="s">
        <v>210</v>
      </c>
      <c r="BE156" s="247">
        <f>IF(N156="základní",J156,0)</f>
        <v>0</v>
      </c>
      <c r="BF156" s="247">
        <f>IF(N156="snížená",J156,0)</f>
        <v>0</v>
      </c>
      <c r="BG156" s="247">
        <f>IF(N156="zákl. přenesená",J156,0)</f>
        <v>0</v>
      </c>
      <c r="BH156" s="247">
        <f>IF(N156="sníž. přenesená",J156,0)</f>
        <v>0</v>
      </c>
      <c r="BI156" s="247">
        <f>IF(N156="nulová",J156,0)</f>
        <v>0</v>
      </c>
      <c r="BJ156" s="25" t="s">
        <v>79</v>
      </c>
      <c r="BK156" s="247">
        <f>ROUND(I156*H156,2)</f>
        <v>0</v>
      </c>
      <c r="BL156" s="25" t="s">
        <v>140</v>
      </c>
      <c r="BM156" s="25" t="s">
        <v>2626</v>
      </c>
    </row>
    <row r="157" s="1" customFormat="1" ht="14.4" customHeight="1">
      <c r="B157" s="47"/>
      <c r="C157" s="236" t="s">
        <v>322</v>
      </c>
      <c r="D157" s="236" t="s">
        <v>212</v>
      </c>
      <c r="E157" s="237" t="s">
        <v>740</v>
      </c>
      <c r="F157" s="238" t="s">
        <v>734</v>
      </c>
      <c r="G157" s="239" t="s">
        <v>482</v>
      </c>
      <c r="H157" s="240">
        <v>0</v>
      </c>
      <c r="I157" s="241"/>
      <c r="J157" s="242">
        <f>ROUND(I157*H157,2)</f>
        <v>0</v>
      </c>
      <c r="K157" s="238" t="s">
        <v>21</v>
      </c>
      <c r="L157" s="73"/>
      <c r="M157" s="243" t="s">
        <v>21</v>
      </c>
      <c r="N157" s="244" t="s">
        <v>43</v>
      </c>
      <c r="O157" s="48"/>
      <c r="P157" s="245">
        <f>O157*H157</f>
        <v>0</v>
      </c>
      <c r="Q157" s="245">
        <v>0</v>
      </c>
      <c r="R157" s="245">
        <f>Q157*H157</f>
        <v>0</v>
      </c>
      <c r="S157" s="245">
        <v>0</v>
      </c>
      <c r="T157" s="246">
        <f>S157*H157</f>
        <v>0</v>
      </c>
      <c r="AR157" s="25" t="s">
        <v>140</v>
      </c>
      <c r="AT157" s="25" t="s">
        <v>212</v>
      </c>
      <c r="AU157" s="25" t="s">
        <v>81</v>
      </c>
      <c r="AY157" s="25" t="s">
        <v>210</v>
      </c>
      <c r="BE157" s="247">
        <f>IF(N157="základní",J157,0)</f>
        <v>0</v>
      </c>
      <c r="BF157" s="247">
        <f>IF(N157="snížená",J157,0)</f>
        <v>0</v>
      </c>
      <c r="BG157" s="247">
        <f>IF(N157="zákl. přenesená",J157,0)</f>
        <v>0</v>
      </c>
      <c r="BH157" s="247">
        <f>IF(N157="sníž. přenesená",J157,0)</f>
        <v>0</v>
      </c>
      <c r="BI157" s="247">
        <f>IF(N157="nulová",J157,0)</f>
        <v>0</v>
      </c>
      <c r="BJ157" s="25" t="s">
        <v>79</v>
      </c>
      <c r="BK157" s="247">
        <f>ROUND(I157*H157,2)</f>
        <v>0</v>
      </c>
      <c r="BL157" s="25" t="s">
        <v>140</v>
      </c>
      <c r="BM157" s="25" t="s">
        <v>2627</v>
      </c>
    </row>
    <row r="158" s="1" customFormat="1" ht="14.4" customHeight="1">
      <c r="B158" s="47"/>
      <c r="C158" s="236" t="s">
        <v>327</v>
      </c>
      <c r="D158" s="236" t="s">
        <v>212</v>
      </c>
      <c r="E158" s="237" t="s">
        <v>743</v>
      </c>
      <c r="F158" s="238" t="s">
        <v>734</v>
      </c>
      <c r="G158" s="239" t="s">
        <v>482</v>
      </c>
      <c r="H158" s="240">
        <v>0</v>
      </c>
      <c r="I158" s="241"/>
      <c r="J158" s="242">
        <f>ROUND(I158*H158,2)</f>
        <v>0</v>
      </c>
      <c r="K158" s="238" t="s">
        <v>21</v>
      </c>
      <c r="L158" s="73"/>
      <c r="M158" s="243" t="s">
        <v>21</v>
      </c>
      <c r="N158" s="244" t="s">
        <v>43</v>
      </c>
      <c r="O158" s="48"/>
      <c r="P158" s="245">
        <f>O158*H158</f>
        <v>0</v>
      </c>
      <c r="Q158" s="245">
        <v>0</v>
      </c>
      <c r="R158" s="245">
        <f>Q158*H158</f>
        <v>0</v>
      </c>
      <c r="S158" s="245">
        <v>0</v>
      </c>
      <c r="T158" s="246">
        <f>S158*H158</f>
        <v>0</v>
      </c>
      <c r="AR158" s="25" t="s">
        <v>140</v>
      </c>
      <c r="AT158" s="25" t="s">
        <v>212</v>
      </c>
      <c r="AU158" s="25" t="s">
        <v>81</v>
      </c>
      <c r="AY158" s="25" t="s">
        <v>210</v>
      </c>
      <c r="BE158" s="247">
        <f>IF(N158="základní",J158,0)</f>
        <v>0</v>
      </c>
      <c r="BF158" s="247">
        <f>IF(N158="snížená",J158,0)</f>
        <v>0</v>
      </c>
      <c r="BG158" s="247">
        <f>IF(N158="zákl. přenesená",J158,0)</f>
        <v>0</v>
      </c>
      <c r="BH158" s="247">
        <f>IF(N158="sníž. přenesená",J158,0)</f>
        <v>0</v>
      </c>
      <c r="BI158" s="247">
        <f>IF(N158="nulová",J158,0)</f>
        <v>0</v>
      </c>
      <c r="BJ158" s="25" t="s">
        <v>79</v>
      </c>
      <c r="BK158" s="247">
        <f>ROUND(I158*H158,2)</f>
        <v>0</v>
      </c>
      <c r="BL158" s="25" t="s">
        <v>140</v>
      </c>
      <c r="BM158" s="25" t="s">
        <v>2628</v>
      </c>
    </row>
    <row r="159" s="1" customFormat="1" ht="14.4" customHeight="1">
      <c r="B159" s="47"/>
      <c r="C159" s="236" t="s">
        <v>9</v>
      </c>
      <c r="D159" s="236" t="s">
        <v>212</v>
      </c>
      <c r="E159" s="237" t="s">
        <v>746</v>
      </c>
      <c r="F159" s="238" t="s">
        <v>734</v>
      </c>
      <c r="G159" s="239" t="s">
        <v>482</v>
      </c>
      <c r="H159" s="240">
        <v>0</v>
      </c>
      <c r="I159" s="241"/>
      <c r="J159" s="242">
        <f>ROUND(I159*H159,2)</f>
        <v>0</v>
      </c>
      <c r="K159" s="238" t="s">
        <v>21</v>
      </c>
      <c r="L159" s="73"/>
      <c r="M159" s="243" t="s">
        <v>21</v>
      </c>
      <c r="N159" s="305" t="s">
        <v>43</v>
      </c>
      <c r="O159" s="306"/>
      <c r="P159" s="307">
        <f>O159*H159</f>
        <v>0</v>
      </c>
      <c r="Q159" s="307">
        <v>0</v>
      </c>
      <c r="R159" s="307">
        <f>Q159*H159</f>
        <v>0</v>
      </c>
      <c r="S159" s="307">
        <v>0</v>
      </c>
      <c r="T159" s="308">
        <f>S159*H159</f>
        <v>0</v>
      </c>
      <c r="AR159" s="25" t="s">
        <v>140</v>
      </c>
      <c r="AT159" s="25" t="s">
        <v>212</v>
      </c>
      <c r="AU159" s="25" t="s">
        <v>81</v>
      </c>
      <c r="AY159" s="25" t="s">
        <v>210</v>
      </c>
      <c r="BE159" s="247">
        <f>IF(N159="základní",J159,0)</f>
        <v>0</v>
      </c>
      <c r="BF159" s="247">
        <f>IF(N159="snížená",J159,0)</f>
        <v>0</v>
      </c>
      <c r="BG159" s="247">
        <f>IF(N159="zákl. přenesená",J159,0)</f>
        <v>0</v>
      </c>
      <c r="BH159" s="247">
        <f>IF(N159="sníž. přenesená",J159,0)</f>
        <v>0</v>
      </c>
      <c r="BI159" s="247">
        <f>IF(N159="nulová",J159,0)</f>
        <v>0</v>
      </c>
      <c r="BJ159" s="25" t="s">
        <v>79</v>
      </c>
      <c r="BK159" s="247">
        <f>ROUND(I159*H159,2)</f>
        <v>0</v>
      </c>
      <c r="BL159" s="25" t="s">
        <v>140</v>
      </c>
      <c r="BM159" s="25" t="s">
        <v>2629</v>
      </c>
    </row>
    <row r="160" s="1" customFormat="1" ht="6.96" customHeight="1">
      <c r="B160" s="68"/>
      <c r="C160" s="69"/>
      <c r="D160" s="69"/>
      <c r="E160" s="69"/>
      <c r="F160" s="69"/>
      <c r="G160" s="69"/>
      <c r="H160" s="69"/>
      <c r="I160" s="179"/>
      <c r="J160" s="69"/>
      <c r="K160" s="69"/>
      <c r="L160" s="73"/>
    </row>
  </sheetData>
  <sheetProtection sheet="1" autoFilter="0" formatColumns="0" formatRows="0" objects="1" scenarios="1" spinCount="100000" saltValue="e83hbpyuEeBH1sQtcFtcGS0/Bjbi//heZ3xT2QOe85GqDz2DZJrM9JEiIoJ+WIcQpRD7q7T+GyKnR6n+JOPyXQ==" hashValue="rBaw/b+B9cwy1v2FQG8PTvWMp8Jodm0CSmRbKA+rDjDwUyVvGsESp5XNaUXiF9b1i+3T4gbuCaZa97Rpgzab9Q==" algorithmName="SHA-512" password="CC35"/>
  <autoFilter ref="C89:K159"/>
  <mergeCells count="13">
    <mergeCell ref="E7:H7"/>
    <mergeCell ref="E9:H9"/>
    <mergeCell ref="E11:H11"/>
    <mergeCell ref="E26:H26"/>
    <mergeCell ref="E47:H47"/>
    <mergeCell ref="E49:H49"/>
    <mergeCell ref="E51:H51"/>
    <mergeCell ref="J55:J56"/>
    <mergeCell ref="E78:H78"/>
    <mergeCell ref="E80:H80"/>
    <mergeCell ref="E82:H82"/>
    <mergeCell ref="G1:H1"/>
    <mergeCell ref="L2:V2"/>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162</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2630</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2631</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tr">
        <f>IF('Rekapitulace stavby'!AN10="","",'Rekapitulace stavby'!AN10)</f>
        <v/>
      </c>
      <c r="K16" s="52"/>
    </row>
    <row r="17" s="1" customFormat="1" ht="18" customHeight="1">
      <c r="B17" s="47"/>
      <c r="C17" s="48"/>
      <c r="D17" s="48"/>
      <c r="E17" s="36" t="str">
        <f>IF('Rekapitulace stavby'!E11="","",'Rekapitulace stavby'!E11)</f>
        <v>SMO-Úřad městského obvodu Ostrava-Jih</v>
      </c>
      <c r="F17" s="48"/>
      <c r="G17" s="48"/>
      <c r="H17" s="48"/>
      <c r="I17" s="159" t="s">
        <v>30</v>
      </c>
      <c r="J17" s="36" t="str">
        <f>IF('Rekapitulace stavby'!AN11="","",'Rekapitulace stavby'!AN11)</f>
        <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ROUND(J89,2)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ROUND(SUM(BE89:BE105), 2)</f>
        <v>0</v>
      </c>
      <c r="G32" s="48"/>
      <c r="H32" s="48"/>
      <c r="I32" s="171">
        <v>0.20999999999999999</v>
      </c>
      <c r="J32" s="170">
        <f>ROUND(ROUND((SUM(BE89:BE105)), 2)*I32, 2)</f>
        <v>0</v>
      </c>
      <c r="K32" s="52"/>
    </row>
    <row r="33" s="1" customFormat="1" ht="14.4" customHeight="1">
      <c r="B33" s="47"/>
      <c r="C33" s="48"/>
      <c r="D33" s="48"/>
      <c r="E33" s="56" t="s">
        <v>44</v>
      </c>
      <c r="F33" s="170">
        <f>ROUND(SUM(BF89:BF105), 2)</f>
        <v>0</v>
      </c>
      <c r="G33" s="48"/>
      <c r="H33" s="48"/>
      <c r="I33" s="171">
        <v>0.14999999999999999</v>
      </c>
      <c r="J33" s="170">
        <f>ROUND(ROUND((SUM(BF89:BF105)), 2)*I33, 2)</f>
        <v>0</v>
      </c>
      <c r="K33" s="52"/>
    </row>
    <row r="34" hidden="1" s="1" customFormat="1" ht="14.4" customHeight="1">
      <c r="B34" s="47"/>
      <c r="C34" s="48"/>
      <c r="D34" s="48"/>
      <c r="E34" s="56" t="s">
        <v>45</v>
      </c>
      <c r="F34" s="170">
        <f>ROUND(SUM(BG89:BG105), 2)</f>
        <v>0</v>
      </c>
      <c r="G34" s="48"/>
      <c r="H34" s="48"/>
      <c r="I34" s="171">
        <v>0.20999999999999999</v>
      </c>
      <c r="J34" s="170">
        <v>0</v>
      </c>
      <c r="K34" s="52"/>
    </row>
    <row r="35" hidden="1" s="1" customFormat="1" ht="14.4" customHeight="1">
      <c r="B35" s="47"/>
      <c r="C35" s="48"/>
      <c r="D35" s="48"/>
      <c r="E35" s="56" t="s">
        <v>46</v>
      </c>
      <c r="F35" s="170">
        <f>ROUND(SUM(BH89:BH105), 2)</f>
        <v>0</v>
      </c>
      <c r="G35" s="48"/>
      <c r="H35" s="48"/>
      <c r="I35" s="171">
        <v>0.14999999999999999</v>
      </c>
      <c r="J35" s="170">
        <v>0</v>
      </c>
      <c r="K35" s="52"/>
    </row>
    <row r="36" hidden="1" s="1" customFormat="1" ht="14.4" customHeight="1">
      <c r="B36" s="47"/>
      <c r="C36" s="48"/>
      <c r="D36" s="48"/>
      <c r="E36" s="56" t="s">
        <v>47</v>
      </c>
      <c r="F36" s="170">
        <f>ROUND(SUM(BI89:BI105),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2630</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VON - Soupis prací  - Vedlejší a ostatní náklady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J89</f>
        <v>0</v>
      </c>
      <c r="K60" s="52"/>
      <c r="AU60" s="25" t="s">
        <v>178</v>
      </c>
    </row>
    <row r="61" s="8" customFormat="1" ht="24.96" customHeight="1">
      <c r="B61" s="190"/>
      <c r="C61" s="191"/>
      <c r="D61" s="192" t="s">
        <v>2632</v>
      </c>
      <c r="E61" s="193"/>
      <c r="F61" s="193"/>
      <c r="G61" s="193"/>
      <c r="H61" s="193"/>
      <c r="I61" s="194"/>
      <c r="J61" s="195">
        <f>J90</f>
        <v>0</v>
      </c>
      <c r="K61" s="196"/>
    </row>
    <row r="62" s="9" customFormat="1" ht="19.92" customHeight="1">
      <c r="B62" s="197"/>
      <c r="C62" s="198"/>
      <c r="D62" s="199" t="s">
        <v>2633</v>
      </c>
      <c r="E62" s="200"/>
      <c r="F62" s="200"/>
      <c r="G62" s="200"/>
      <c r="H62" s="200"/>
      <c r="I62" s="201"/>
      <c r="J62" s="202">
        <f>J91</f>
        <v>0</v>
      </c>
      <c r="K62" s="203"/>
    </row>
    <row r="63" s="9" customFormat="1" ht="19.92" customHeight="1">
      <c r="B63" s="197"/>
      <c r="C63" s="198"/>
      <c r="D63" s="199" t="s">
        <v>2634</v>
      </c>
      <c r="E63" s="200"/>
      <c r="F63" s="200"/>
      <c r="G63" s="200"/>
      <c r="H63" s="200"/>
      <c r="I63" s="201"/>
      <c r="J63" s="202">
        <f>J94</f>
        <v>0</v>
      </c>
      <c r="K63" s="203"/>
    </row>
    <row r="64" s="9" customFormat="1" ht="19.92" customHeight="1">
      <c r="B64" s="197"/>
      <c r="C64" s="198"/>
      <c r="D64" s="199" t="s">
        <v>2635</v>
      </c>
      <c r="E64" s="200"/>
      <c r="F64" s="200"/>
      <c r="G64" s="200"/>
      <c r="H64" s="200"/>
      <c r="I64" s="201"/>
      <c r="J64" s="202">
        <f>J96</f>
        <v>0</v>
      </c>
      <c r="K64" s="203"/>
    </row>
    <row r="65" s="9" customFormat="1" ht="19.92" customHeight="1">
      <c r="B65" s="197"/>
      <c r="C65" s="198"/>
      <c r="D65" s="199" t="s">
        <v>2636</v>
      </c>
      <c r="E65" s="200"/>
      <c r="F65" s="200"/>
      <c r="G65" s="200"/>
      <c r="H65" s="200"/>
      <c r="I65" s="201"/>
      <c r="J65" s="202">
        <f>J98</f>
        <v>0</v>
      </c>
      <c r="K65" s="203"/>
    </row>
    <row r="66" s="9" customFormat="1" ht="19.92" customHeight="1">
      <c r="B66" s="197"/>
      <c r="C66" s="198"/>
      <c r="D66" s="199" t="s">
        <v>2637</v>
      </c>
      <c r="E66" s="200"/>
      <c r="F66" s="200"/>
      <c r="G66" s="200"/>
      <c r="H66" s="200"/>
      <c r="I66" s="201"/>
      <c r="J66" s="202">
        <f>J100</f>
        <v>0</v>
      </c>
      <c r="K66" s="203"/>
    </row>
    <row r="67" s="9" customFormat="1" ht="19.92" customHeight="1">
      <c r="B67" s="197"/>
      <c r="C67" s="198"/>
      <c r="D67" s="199" t="s">
        <v>2638</v>
      </c>
      <c r="E67" s="200"/>
      <c r="F67" s="200"/>
      <c r="G67" s="200"/>
      <c r="H67" s="200"/>
      <c r="I67" s="201"/>
      <c r="J67" s="202">
        <f>J103</f>
        <v>0</v>
      </c>
      <c r="K67" s="203"/>
    </row>
    <row r="68" s="1" customFormat="1" ht="21.84" customHeight="1">
      <c r="B68" s="47"/>
      <c r="C68" s="48"/>
      <c r="D68" s="48"/>
      <c r="E68" s="48"/>
      <c r="F68" s="48"/>
      <c r="G68" s="48"/>
      <c r="H68" s="48"/>
      <c r="I68" s="157"/>
      <c r="J68" s="48"/>
      <c r="K68" s="52"/>
    </row>
    <row r="69" s="1" customFormat="1" ht="6.96" customHeight="1">
      <c r="B69" s="68"/>
      <c r="C69" s="69"/>
      <c r="D69" s="69"/>
      <c r="E69" s="69"/>
      <c r="F69" s="69"/>
      <c r="G69" s="69"/>
      <c r="H69" s="69"/>
      <c r="I69" s="179"/>
      <c r="J69" s="69"/>
      <c r="K69" s="70"/>
    </row>
    <row r="73" s="1" customFormat="1" ht="6.96" customHeight="1">
      <c r="B73" s="71"/>
      <c r="C73" s="72"/>
      <c r="D73" s="72"/>
      <c r="E73" s="72"/>
      <c r="F73" s="72"/>
      <c r="G73" s="72"/>
      <c r="H73" s="72"/>
      <c r="I73" s="182"/>
      <c r="J73" s="72"/>
      <c r="K73" s="72"/>
      <c r="L73" s="73"/>
    </row>
    <row r="74" s="1" customFormat="1" ht="36.96" customHeight="1">
      <c r="B74" s="47"/>
      <c r="C74" s="74" t="s">
        <v>194</v>
      </c>
      <c r="D74" s="75"/>
      <c r="E74" s="75"/>
      <c r="F74" s="75"/>
      <c r="G74" s="75"/>
      <c r="H74" s="75"/>
      <c r="I74" s="204"/>
      <c r="J74" s="75"/>
      <c r="K74" s="75"/>
      <c r="L74" s="73"/>
    </row>
    <row r="75" s="1" customFormat="1" ht="6.96" customHeight="1">
      <c r="B75" s="47"/>
      <c r="C75" s="75"/>
      <c r="D75" s="75"/>
      <c r="E75" s="75"/>
      <c r="F75" s="75"/>
      <c r="G75" s="75"/>
      <c r="H75" s="75"/>
      <c r="I75" s="204"/>
      <c r="J75" s="75"/>
      <c r="K75" s="75"/>
      <c r="L75" s="73"/>
    </row>
    <row r="76" s="1" customFormat="1" ht="14.4" customHeight="1">
      <c r="B76" s="47"/>
      <c r="C76" s="77" t="s">
        <v>18</v>
      </c>
      <c r="D76" s="75"/>
      <c r="E76" s="75"/>
      <c r="F76" s="75"/>
      <c r="G76" s="75"/>
      <c r="H76" s="75"/>
      <c r="I76" s="204"/>
      <c r="J76" s="75"/>
      <c r="K76" s="75"/>
      <c r="L76" s="73"/>
    </row>
    <row r="77" s="1" customFormat="1" ht="14.4" customHeight="1">
      <c r="B77" s="47"/>
      <c r="C77" s="75"/>
      <c r="D77" s="75"/>
      <c r="E77" s="205" t="str">
        <f>E7</f>
        <v>Náměstí Ostrava-Jih, Veřejný prostor Hrabůvka</v>
      </c>
      <c r="F77" s="77"/>
      <c r="G77" s="77"/>
      <c r="H77" s="77"/>
      <c r="I77" s="204"/>
      <c r="J77" s="75"/>
      <c r="K77" s="75"/>
      <c r="L77" s="73"/>
    </row>
    <row r="78">
      <c r="B78" s="29"/>
      <c r="C78" s="77" t="s">
        <v>169</v>
      </c>
      <c r="D78" s="206"/>
      <c r="E78" s="206"/>
      <c r="F78" s="206"/>
      <c r="G78" s="206"/>
      <c r="H78" s="206"/>
      <c r="I78" s="149"/>
      <c r="J78" s="206"/>
      <c r="K78" s="206"/>
      <c r="L78" s="207"/>
    </row>
    <row r="79" s="1" customFormat="1" ht="14.4" customHeight="1">
      <c r="B79" s="47"/>
      <c r="C79" s="75"/>
      <c r="D79" s="75"/>
      <c r="E79" s="205" t="s">
        <v>2630</v>
      </c>
      <c r="F79" s="75"/>
      <c r="G79" s="75"/>
      <c r="H79" s="75"/>
      <c r="I79" s="204"/>
      <c r="J79" s="75"/>
      <c r="K79" s="75"/>
      <c r="L79" s="73"/>
    </row>
    <row r="80" s="1" customFormat="1" ht="14.4" customHeight="1">
      <c r="B80" s="47"/>
      <c r="C80" s="77" t="s">
        <v>171</v>
      </c>
      <c r="D80" s="75"/>
      <c r="E80" s="75"/>
      <c r="F80" s="75"/>
      <c r="G80" s="75"/>
      <c r="H80" s="75"/>
      <c r="I80" s="204"/>
      <c r="J80" s="75"/>
      <c r="K80" s="75"/>
      <c r="L80" s="73"/>
    </row>
    <row r="81" s="1" customFormat="1" ht="16.2" customHeight="1">
      <c r="B81" s="47"/>
      <c r="C81" s="75"/>
      <c r="D81" s="75"/>
      <c r="E81" s="83" t="str">
        <f>E11</f>
        <v xml:space="preserve">VON - Soupis prací  - Vedlejší a ostatní náklady </v>
      </c>
      <c r="F81" s="75"/>
      <c r="G81" s="75"/>
      <c r="H81" s="75"/>
      <c r="I81" s="204"/>
      <c r="J81" s="75"/>
      <c r="K81" s="75"/>
      <c r="L81" s="73"/>
    </row>
    <row r="82" s="1" customFormat="1" ht="6.96" customHeight="1">
      <c r="B82" s="47"/>
      <c r="C82" s="75"/>
      <c r="D82" s="75"/>
      <c r="E82" s="75"/>
      <c r="F82" s="75"/>
      <c r="G82" s="75"/>
      <c r="H82" s="75"/>
      <c r="I82" s="204"/>
      <c r="J82" s="75"/>
      <c r="K82" s="75"/>
      <c r="L82" s="73"/>
    </row>
    <row r="83" s="1" customFormat="1" ht="18" customHeight="1">
      <c r="B83" s="47"/>
      <c r="C83" s="77" t="s">
        <v>23</v>
      </c>
      <c r="D83" s="75"/>
      <c r="E83" s="75"/>
      <c r="F83" s="208" t="str">
        <f>F14</f>
        <v xml:space="preserve"> </v>
      </c>
      <c r="G83" s="75"/>
      <c r="H83" s="75"/>
      <c r="I83" s="209" t="s">
        <v>25</v>
      </c>
      <c r="J83" s="86" t="str">
        <f>IF(J14="","",J14)</f>
        <v>24. 5. 2018</v>
      </c>
      <c r="K83" s="75"/>
      <c r="L83" s="73"/>
    </row>
    <row r="84" s="1" customFormat="1" ht="6.96" customHeight="1">
      <c r="B84" s="47"/>
      <c r="C84" s="75"/>
      <c r="D84" s="75"/>
      <c r="E84" s="75"/>
      <c r="F84" s="75"/>
      <c r="G84" s="75"/>
      <c r="H84" s="75"/>
      <c r="I84" s="204"/>
      <c r="J84" s="75"/>
      <c r="K84" s="75"/>
      <c r="L84" s="73"/>
    </row>
    <row r="85" s="1" customFormat="1">
      <c r="B85" s="47"/>
      <c r="C85" s="77" t="s">
        <v>27</v>
      </c>
      <c r="D85" s="75"/>
      <c r="E85" s="75"/>
      <c r="F85" s="208" t="str">
        <f>E17</f>
        <v>SMO-Úřad městského obvodu Ostrava-Jih</v>
      </c>
      <c r="G85" s="75"/>
      <c r="H85" s="75"/>
      <c r="I85" s="209" t="s">
        <v>33</v>
      </c>
      <c r="J85" s="208" t="str">
        <f>E23</f>
        <v xml:space="preserve">PROJEKTSTUDIO EUCZ, s.r.o., Ostrava </v>
      </c>
      <c r="K85" s="75"/>
      <c r="L85" s="73"/>
    </row>
    <row r="86" s="1" customFormat="1" ht="14.4" customHeight="1">
      <c r="B86" s="47"/>
      <c r="C86" s="77" t="s">
        <v>31</v>
      </c>
      <c r="D86" s="75"/>
      <c r="E86" s="75"/>
      <c r="F86" s="208" t="str">
        <f>IF(E20="","",E20)</f>
        <v/>
      </c>
      <c r="G86" s="75"/>
      <c r="H86" s="75"/>
      <c r="I86" s="204"/>
      <c r="J86" s="75"/>
      <c r="K86" s="75"/>
      <c r="L86" s="73"/>
    </row>
    <row r="87" s="1" customFormat="1" ht="10.32" customHeight="1">
      <c r="B87" s="47"/>
      <c r="C87" s="75"/>
      <c r="D87" s="75"/>
      <c r="E87" s="75"/>
      <c r="F87" s="75"/>
      <c r="G87" s="75"/>
      <c r="H87" s="75"/>
      <c r="I87" s="204"/>
      <c r="J87" s="75"/>
      <c r="K87" s="75"/>
      <c r="L87" s="73"/>
    </row>
    <row r="88" s="10" customFormat="1" ht="29.28" customHeight="1">
      <c r="B88" s="210"/>
      <c r="C88" s="211" t="s">
        <v>195</v>
      </c>
      <c r="D88" s="212" t="s">
        <v>57</v>
      </c>
      <c r="E88" s="212" t="s">
        <v>53</v>
      </c>
      <c r="F88" s="212" t="s">
        <v>196</v>
      </c>
      <c r="G88" s="212" t="s">
        <v>197</v>
      </c>
      <c r="H88" s="212" t="s">
        <v>198</v>
      </c>
      <c r="I88" s="213" t="s">
        <v>199</v>
      </c>
      <c r="J88" s="212" t="s">
        <v>176</v>
      </c>
      <c r="K88" s="214" t="s">
        <v>200</v>
      </c>
      <c r="L88" s="215"/>
      <c r="M88" s="103" t="s">
        <v>201</v>
      </c>
      <c r="N88" s="104" t="s">
        <v>42</v>
      </c>
      <c r="O88" s="104" t="s">
        <v>202</v>
      </c>
      <c r="P88" s="104" t="s">
        <v>203</v>
      </c>
      <c r="Q88" s="104" t="s">
        <v>204</v>
      </c>
      <c r="R88" s="104" t="s">
        <v>205</v>
      </c>
      <c r="S88" s="104" t="s">
        <v>206</v>
      </c>
      <c r="T88" s="105" t="s">
        <v>207</v>
      </c>
    </row>
    <row r="89" s="1" customFormat="1" ht="29.28" customHeight="1">
      <c r="B89" s="47"/>
      <c r="C89" s="109" t="s">
        <v>177</v>
      </c>
      <c r="D89" s="75"/>
      <c r="E89" s="75"/>
      <c r="F89" s="75"/>
      <c r="G89" s="75"/>
      <c r="H89" s="75"/>
      <c r="I89" s="204"/>
      <c r="J89" s="216">
        <f>BK89</f>
        <v>0</v>
      </c>
      <c r="K89" s="75"/>
      <c r="L89" s="73"/>
      <c r="M89" s="106"/>
      <c r="N89" s="107"/>
      <c r="O89" s="107"/>
      <c r="P89" s="217">
        <f>P90</f>
        <v>0</v>
      </c>
      <c r="Q89" s="107"/>
      <c r="R89" s="217">
        <f>R90</f>
        <v>0</v>
      </c>
      <c r="S89" s="107"/>
      <c r="T89" s="218">
        <f>T90</f>
        <v>0</v>
      </c>
      <c r="AT89" s="25" t="s">
        <v>71</v>
      </c>
      <c r="AU89" s="25" t="s">
        <v>178</v>
      </c>
      <c r="BK89" s="219">
        <f>BK90</f>
        <v>0</v>
      </c>
    </row>
    <row r="90" s="11" customFormat="1" ht="37.44" customHeight="1">
      <c r="B90" s="220"/>
      <c r="C90" s="221"/>
      <c r="D90" s="222" t="s">
        <v>71</v>
      </c>
      <c r="E90" s="223" t="s">
        <v>2639</v>
      </c>
      <c r="F90" s="223" t="s">
        <v>2640</v>
      </c>
      <c r="G90" s="221"/>
      <c r="H90" s="221"/>
      <c r="I90" s="224"/>
      <c r="J90" s="225">
        <f>BK90</f>
        <v>0</v>
      </c>
      <c r="K90" s="221"/>
      <c r="L90" s="226"/>
      <c r="M90" s="227"/>
      <c r="N90" s="228"/>
      <c r="O90" s="228"/>
      <c r="P90" s="229">
        <f>P91+P94+P96+P98+P100+P103</f>
        <v>0</v>
      </c>
      <c r="Q90" s="228"/>
      <c r="R90" s="229">
        <f>R91+R94+R96+R98+R100+R103</f>
        <v>0</v>
      </c>
      <c r="S90" s="228"/>
      <c r="T90" s="230">
        <f>T91+T94+T96+T98+T100+T103</f>
        <v>0</v>
      </c>
      <c r="AR90" s="231" t="s">
        <v>244</v>
      </c>
      <c r="AT90" s="232" t="s">
        <v>71</v>
      </c>
      <c r="AU90" s="232" t="s">
        <v>72</v>
      </c>
      <c r="AY90" s="231" t="s">
        <v>210</v>
      </c>
      <c r="BK90" s="233">
        <f>BK91+BK94+BK96+BK98+BK100+BK103</f>
        <v>0</v>
      </c>
    </row>
    <row r="91" s="11" customFormat="1" ht="19.92" customHeight="1">
      <c r="B91" s="220"/>
      <c r="C91" s="221"/>
      <c r="D91" s="222" t="s">
        <v>71</v>
      </c>
      <c r="E91" s="234" t="s">
        <v>2641</v>
      </c>
      <c r="F91" s="234" t="s">
        <v>2642</v>
      </c>
      <c r="G91" s="221"/>
      <c r="H91" s="221"/>
      <c r="I91" s="224"/>
      <c r="J91" s="235">
        <f>BK91</f>
        <v>0</v>
      </c>
      <c r="K91" s="221"/>
      <c r="L91" s="226"/>
      <c r="M91" s="227"/>
      <c r="N91" s="228"/>
      <c r="O91" s="228"/>
      <c r="P91" s="229">
        <f>SUM(P92:P93)</f>
        <v>0</v>
      </c>
      <c r="Q91" s="228"/>
      <c r="R91" s="229">
        <f>SUM(R92:R93)</f>
        <v>0</v>
      </c>
      <c r="S91" s="228"/>
      <c r="T91" s="230">
        <f>SUM(T92:T93)</f>
        <v>0</v>
      </c>
      <c r="AR91" s="231" t="s">
        <v>244</v>
      </c>
      <c r="AT91" s="232" t="s">
        <v>71</v>
      </c>
      <c r="AU91" s="232" t="s">
        <v>79</v>
      </c>
      <c r="AY91" s="231" t="s">
        <v>210</v>
      </c>
      <c r="BK91" s="233">
        <f>SUM(BK92:BK93)</f>
        <v>0</v>
      </c>
    </row>
    <row r="92" s="1" customFormat="1" ht="34.2" customHeight="1">
      <c r="B92" s="47"/>
      <c r="C92" s="236" t="s">
        <v>79</v>
      </c>
      <c r="D92" s="236" t="s">
        <v>212</v>
      </c>
      <c r="E92" s="237" t="s">
        <v>2643</v>
      </c>
      <c r="F92" s="238" t="s">
        <v>2644</v>
      </c>
      <c r="G92" s="239" t="s">
        <v>2645</v>
      </c>
      <c r="H92" s="240">
        <v>1</v>
      </c>
      <c r="I92" s="241"/>
      <c r="J92" s="242">
        <f>ROUND(I92*H92,2)</f>
        <v>0</v>
      </c>
      <c r="K92" s="238" t="s">
        <v>21</v>
      </c>
      <c r="L92" s="73"/>
      <c r="M92" s="243" t="s">
        <v>21</v>
      </c>
      <c r="N92" s="244" t="s">
        <v>43</v>
      </c>
      <c r="O92" s="48"/>
      <c r="P92" s="245">
        <f>O92*H92</f>
        <v>0</v>
      </c>
      <c r="Q92" s="245">
        <v>0</v>
      </c>
      <c r="R92" s="245">
        <f>Q92*H92</f>
        <v>0</v>
      </c>
      <c r="S92" s="245">
        <v>0</v>
      </c>
      <c r="T92" s="246">
        <f>S92*H92</f>
        <v>0</v>
      </c>
      <c r="AR92" s="25" t="s">
        <v>2646</v>
      </c>
      <c r="AT92" s="25" t="s">
        <v>212</v>
      </c>
      <c r="AU92" s="25" t="s">
        <v>81</v>
      </c>
      <c r="AY92" s="25" t="s">
        <v>210</v>
      </c>
      <c r="BE92" s="247">
        <f>IF(N92="základní",J92,0)</f>
        <v>0</v>
      </c>
      <c r="BF92" s="247">
        <f>IF(N92="snížená",J92,0)</f>
        <v>0</v>
      </c>
      <c r="BG92" s="247">
        <f>IF(N92="zákl. přenesená",J92,0)</f>
        <v>0</v>
      </c>
      <c r="BH92" s="247">
        <f>IF(N92="sníž. přenesená",J92,0)</f>
        <v>0</v>
      </c>
      <c r="BI92" s="247">
        <f>IF(N92="nulová",J92,0)</f>
        <v>0</v>
      </c>
      <c r="BJ92" s="25" t="s">
        <v>79</v>
      </c>
      <c r="BK92" s="247">
        <f>ROUND(I92*H92,2)</f>
        <v>0</v>
      </c>
      <c r="BL92" s="25" t="s">
        <v>2646</v>
      </c>
      <c r="BM92" s="25" t="s">
        <v>2647</v>
      </c>
    </row>
    <row r="93" s="1" customFormat="1" ht="45.6" customHeight="1">
      <c r="B93" s="47"/>
      <c r="C93" s="236" t="s">
        <v>81</v>
      </c>
      <c r="D93" s="236" t="s">
        <v>212</v>
      </c>
      <c r="E93" s="237" t="s">
        <v>2648</v>
      </c>
      <c r="F93" s="238" t="s">
        <v>2649</v>
      </c>
      <c r="G93" s="239" t="s">
        <v>2645</v>
      </c>
      <c r="H93" s="240">
        <v>1</v>
      </c>
      <c r="I93" s="241"/>
      <c r="J93" s="242">
        <f>ROUND(I93*H93,2)</f>
        <v>0</v>
      </c>
      <c r="K93" s="238" t="s">
        <v>21</v>
      </c>
      <c r="L93" s="73"/>
      <c r="M93" s="243" t="s">
        <v>21</v>
      </c>
      <c r="N93" s="244" t="s">
        <v>43</v>
      </c>
      <c r="O93" s="48"/>
      <c r="P93" s="245">
        <f>O93*H93</f>
        <v>0</v>
      </c>
      <c r="Q93" s="245">
        <v>0</v>
      </c>
      <c r="R93" s="245">
        <f>Q93*H93</f>
        <v>0</v>
      </c>
      <c r="S93" s="245">
        <v>0</v>
      </c>
      <c r="T93" s="246">
        <f>S93*H93</f>
        <v>0</v>
      </c>
      <c r="AR93" s="25" t="s">
        <v>2646</v>
      </c>
      <c r="AT93" s="25" t="s">
        <v>212</v>
      </c>
      <c r="AU93" s="25" t="s">
        <v>81</v>
      </c>
      <c r="AY93" s="25" t="s">
        <v>210</v>
      </c>
      <c r="BE93" s="247">
        <f>IF(N93="základní",J93,0)</f>
        <v>0</v>
      </c>
      <c r="BF93" s="247">
        <f>IF(N93="snížená",J93,0)</f>
        <v>0</v>
      </c>
      <c r="BG93" s="247">
        <f>IF(N93="zákl. přenesená",J93,0)</f>
        <v>0</v>
      </c>
      <c r="BH93" s="247">
        <f>IF(N93="sníž. přenesená",J93,0)</f>
        <v>0</v>
      </c>
      <c r="BI93" s="247">
        <f>IF(N93="nulová",J93,0)</f>
        <v>0</v>
      </c>
      <c r="BJ93" s="25" t="s">
        <v>79</v>
      </c>
      <c r="BK93" s="247">
        <f>ROUND(I93*H93,2)</f>
        <v>0</v>
      </c>
      <c r="BL93" s="25" t="s">
        <v>2646</v>
      </c>
      <c r="BM93" s="25" t="s">
        <v>2650</v>
      </c>
    </row>
    <row r="94" s="11" customFormat="1" ht="29.88" customHeight="1">
      <c r="B94" s="220"/>
      <c r="C94" s="221"/>
      <c r="D94" s="222" t="s">
        <v>71</v>
      </c>
      <c r="E94" s="234" t="s">
        <v>2651</v>
      </c>
      <c r="F94" s="234" t="s">
        <v>2652</v>
      </c>
      <c r="G94" s="221"/>
      <c r="H94" s="221"/>
      <c r="I94" s="224"/>
      <c r="J94" s="235">
        <f>BK94</f>
        <v>0</v>
      </c>
      <c r="K94" s="221"/>
      <c r="L94" s="226"/>
      <c r="M94" s="227"/>
      <c r="N94" s="228"/>
      <c r="O94" s="228"/>
      <c r="P94" s="229">
        <f>P95</f>
        <v>0</v>
      </c>
      <c r="Q94" s="228"/>
      <c r="R94" s="229">
        <f>R95</f>
        <v>0</v>
      </c>
      <c r="S94" s="228"/>
      <c r="T94" s="230">
        <f>T95</f>
        <v>0</v>
      </c>
      <c r="AR94" s="231" t="s">
        <v>244</v>
      </c>
      <c r="AT94" s="232" t="s">
        <v>71</v>
      </c>
      <c r="AU94" s="232" t="s">
        <v>79</v>
      </c>
      <c r="AY94" s="231" t="s">
        <v>210</v>
      </c>
      <c r="BK94" s="233">
        <f>BK95</f>
        <v>0</v>
      </c>
    </row>
    <row r="95" s="1" customFormat="1" ht="159.6" customHeight="1">
      <c r="B95" s="47"/>
      <c r="C95" s="236" t="s">
        <v>233</v>
      </c>
      <c r="D95" s="236" t="s">
        <v>212</v>
      </c>
      <c r="E95" s="237" t="s">
        <v>2653</v>
      </c>
      <c r="F95" s="238" t="s">
        <v>2654</v>
      </c>
      <c r="G95" s="239" t="s">
        <v>2645</v>
      </c>
      <c r="H95" s="240">
        <v>1</v>
      </c>
      <c r="I95" s="241"/>
      <c r="J95" s="242">
        <f>ROUND(I95*H95,2)</f>
        <v>0</v>
      </c>
      <c r="K95" s="238" t="s">
        <v>21</v>
      </c>
      <c r="L95" s="73"/>
      <c r="M95" s="243" t="s">
        <v>21</v>
      </c>
      <c r="N95" s="244" t="s">
        <v>43</v>
      </c>
      <c r="O95" s="48"/>
      <c r="P95" s="245">
        <f>O95*H95</f>
        <v>0</v>
      </c>
      <c r="Q95" s="245">
        <v>0</v>
      </c>
      <c r="R95" s="245">
        <f>Q95*H95</f>
        <v>0</v>
      </c>
      <c r="S95" s="245">
        <v>0</v>
      </c>
      <c r="T95" s="246">
        <f>S95*H95</f>
        <v>0</v>
      </c>
      <c r="AR95" s="25" t="s">
        <v>2646</v>
      </c>
      <c r="AT95" s="25" t="s">
        <v>212</v>
      </c>
      <c r="AU95" s="25" t="s">
        <v>81</v>
      </c>
      <c r="AY95" s="25" t="s">
        <v>210</v>
      </c>
      <c r="BE95" s="247">
        <f>IF(N95="základní",J95,0)</f>
        <v>0</v>
      </c>
      <c r="BF95" s="247">
        <f>IF(N95="snížená",J95,0)</f>
        <v>0</v>
      </c>
      <c r="BG95" s="247">
        <f>IF(N95="zákl. přenesená",J95,0)</f>
        <v>0</v>
      </c>
      <c r="BH95" s="247">
        <f>IF(N95="sníž. přenesená",J95,0)</f>
        <v>0</v>
      </c>
      <c r="BI95" s="247">
        <f>IF(N95="nulová",J95,0)</f>
        <v>0</v>
      </c>
      <c r="BJ95" s="25" t="s">
        <v>79</v>
      </c>
      <c r="BK95" s="247">
        <f>ROUND(I95*H95,2)</f>
        <v>0</v>
      </c>
      <c r="BL95" s="25" t="s">
        <v>2646</v>
      </c>
      <c r="BM95" s="25" t="s">
        <v>2655</v>
      </c>
    </row>
    <row r="96" s="11" customFormat="1" ht="29.88" customHeight="1">
      <c r="B96" s="220"/>
      <c r="C96" s="221"/>
      <c r="D96" s="222" t="s">
        <v>71</v>
      </c>
      <c r="E96" s="234" t="s">
        <v>2656</v>
      </c>
      <c r="F96" s="234" t="s">
        <v>2657</v>
      </c>
      <c r="G96" s="221"/>
      <c r="H96" s="221"/>
      <c r="I96" s="224"/>
      <c r="J96" s="235">
        <f>BK96</f>
        <v>0</v>
      </c>
      <c r="K96" s="221"/>
      <c r="L96" s="226"/>
      <c r="M96" s="227"/>
      <c r="N96" s="228"/>
      <c r="O96" s="228"/>
      <c r="P96" s="229">
        <f>P97</f>
        <v>0</v>
      </c>
      <c r="Q96" s="228"/>
      <c r="R96" s="229">
        <f>R97</f>
        <v>0</v>
      </c>
      <c r="S96" s="228"/>
      <c r="T96" s="230">
        <f>T97</f>
        <v>0</v>
      </c>
      <c r="AR96" s="231" t="s">
        <v>244</v>
      </c>
      <c r="AT96" s="232" t="s">
        <v>71</v>
      </c>
      <c r="AU96" s="232" t="s">
        <v>79</v>
      </c>
      <c r="AY96" s="231" t="s">
        <v>210</v>
      </c>
      <c r="BK96" s="233">
        <f>BK97</f>
        <v>0</v>
      </c>
    </row>
    <row r="97" s="1" customFormat="1" ht="171" customHeight="1">
      <c r="B97" s="47"/>
      <c r="C97" s="236" t="s">
        <v>217</v>
      </c>
      <c r="D97" s="236" t="s">
        <v>212</v>
      </c>
      <c r="E97" s="237" t="s">
        <v>2658</v>
      </c>
      <c r="F97" s="238" t="s">
        <v>2659</v>
      </c>
      <c r="G97" s="239" t="s">
        <v>2660</v>
      </c>
      <c r="H97" s="240">
        <v>1</v>
      </c>
      <c r="I97" s="241"/>
      <c r="J97" s="242">
        <f>ROUND(I97*H97,2)</f>
        <v>0</v>
      </c>
      <c r="K97" s="238" t="s">
        <v>21</v>
      </c>
      <c r="L97" s="73"/>
      <c r="M97" s="243" t="s">
        <v>21</v>
      </c>
      <c r="N97" s="244" t="s">
        <v>43</v>
      </c>
      <c r="O97" s="48"/>
      <c r="P97" s="245">
        <f>O97*H97</f>
        <v>0</v>
      </c>
      <c r="Q97" s="245">
        <v>0</v>
      </c>
      <c r="R97" s="245">
        <f>Q97*H97</f>
        <v>0</v>
      </c>
      <c r="S97" s="245">
        <v>0</v>
      </c>
      <c r="T97" s="246">
        <f>S97*H97</f>
        <v>0</v>
      </c>
      <c r="AR97" s="25" t="s">
        <v>2646</v>
      </c>
      <c r="AT97" s="25" t="s">
        <v>212</v>
      </c>
      <c r="AU97" s="25" t="s">
        <v>81</v>
      </c>
      <c r="AY97" s="25" t="s">
        <v>210</v>
      </c>
      <c r="BE97" s="247">
        <f>IF(N97="základní",J97,0)</f>
        <v>0</v>
      </c>
      <c r="BF97" s="247">
        <f>IF(N97="snížená",J97,0)</f>
        <v>0</v>
      </c>
      <c r="BG97" s="247">
        <f>IF(N97="zákl. přenesená",J97,0)</f>
        <v>0</v>
      </c>
      <c r="BH97" s="247">
        <f>IF(N97="sníž. přenesená",J97,0)</f>
        <v>0</v>
      </c>
      <c r="BI97" s="247">
        <f>IF(N97="nulová",J97,0)</f>
        <v>0</v>
      </c>
      <c r="BJ97" s="25" t="s">
        <v>79</v>
      </c>
      <c r="BK97" s="247">
        <f>ROUND(I97*H97,2)</f>
        <v>0</v>
      </c>
      <c r="BL97" s="25" t="s">
        <v>2646</v>
      </c>
      <c r="BM97" s="25" t="s">
        <v>2661</v>
      </c>
    </row>
    <row r="98" s="11" customFormat="1" ht="29.88" customHeight="1">
      <c r="B98" s="220"/>
      <c r="C98" s="221"/>
      <c r="D98" s="222" t="s">
        <v>71</v>
      </c>
      <c r="E98" s="234" t="s">
        <v>2662</v>
      </c>
      <c r="F98" s="234" t="s">
        <v>2663</v>
      </c>
      <c r="G98" s="221"/>
      <c r="H98" s="221"/>
      <c r="I98" s="224"/>
      <c r="J98" s="235">
        <f>BK98</f>
        <v>0</v>
      </c>
      <c r="K98" s="221"/>
      <c r="L98" s="226"/>
      <c r="M98" s="227"/>
      <c r="N98" s="228"/>
      <c r="O98" s="228"/>
      <c r="P98" s="229">
        <f>P99</f>
        <v>0</v>
      </c>
      <c r="Q98" s="228"/>
      <c r="R98" s="229">
        <f>R99</f>
        <v>0</v>
      </c>
      <c r="S98" s="228"/>
      <c r="T98" s="230">
        <f>T99</f>
        <v>0</v>
      </c>
      <c r="AR98" s="231" t="s">
        <v>244</v>
      </c>
      <c r="AT98" s="232" t="s">
        <v>71</v>
      </c>
      <c r="AU98" s="232" t="s">
        <v>79</v>
      </c>
      <c r="AY98" s="231" t="s">
        <v>210</v>
      </c>
      <c r="BK98" s="233">
        <f>BK99</f>
        <v>0</v>
      </c>
    </row>
    <row r="99" s="1" customFormat="1" ht="14.4" customHeight="1">
      <c r="B99" s="47"/>
      <c r="C99" s="236" t="s">
        <v>244</v>
      </c>
      <c r="D99" s="236" t="s">
        <v>212</v>
      </c>
      <c r="E99" s="237" t="s">
        <v>2664</v>
      </c>
      <c r="F99" s="238" t="s">
        <v>2665</v>
      </c>
      <c r="G99" s="239" t="s">
        <v>482</v>
      </c>
      <c r="H99" s="240">
        <v>1</v>
      </c>
      <c r="I99" s="241"/>
      <c r="J99" s="242">
        <f>ROUND(I99*H99,2)</f>
        <v>0</v>
      </c>
      <c r="K99" s="238" t="s">
        <v>21</v>
      </c>
      <c r="L99" s="73"/>
      <c r="M99" s="243" t="s">
        <v>21</v>
      </c>
      <c r="N99" s="244" t="s">
        <v>43</v>
      </c>
      <c r="O99" s="48"/>
      <c r="P99" s="245">
        <f>O99*H99</f>
        <v>0</v>
      </c>
      <c r="Q99" s="245">
        <v>0</v>
      </c>
      <c r="R99" s="245">
        <f>Q99*H99</f>
        <v>0</v>
      </c>
      <c r="S99" s="245">
        <v>0</v>
      </c>
      <c r="T99" s="246">
        <f>S99*H99</f>
        <v>0</v>
      </c>
      <c r="AR99" s="25" t="s">
        <v>2646</v>
      </c>
      <c r="AT99" s="25" t="s">
        <v>212</v>
      </c>
      <c r="AU99" s="25" t="s">
        <v>81</v>
      </c>
      <c r="AY99" s="25" t="s">
        <v>210</v>
      </c>
      <c r="BE99" s="247">
        <f>IF(N99="základní",J99,0)</f>
        <v>0</v>
      </c>
      <c r="BF99" s="247">
        <f>IF(N99="snížená",J99,0)</f>
        <v>0</v>
      </c>
      <c r="BG99" s="247">
        <f>IF(N99="zákl. přenesená",J99,0)</f>
        <v>0</v>
      </c>
      <c r="BH99" s="247">
        <f>IF(N99="sníž. přenesená",J99,0)</f>
        <v>0</v>
      </c>
      <c r="BI99" s="247">
        <f>IF(N99="nulová",J99,0)</f>
        <v>0</v>
      </c>
      <c r="BJ99" s="25" t="s">
        <v>79</v>
      </c>
      <c r="BK99" s="247">
        <f>ROUND(I99*H99,2)</f>
        <v>0</v>
      </c>
      <c r="BL99" s="25" t="s">
        <v>2646</v>
      </c>
      <c r="BM99" s="25" t="s">
        <v>2666</v>
      </c>
    </row>
    <row r="100" s="11" customFormat="1" ht="29.88" customHeight="1">
      <c r="B100" s="220"/>
      <c r="C100" s="221"/>
      <c r="D100" s="222" t="s">
        <v>71</v>
      </c>
      <c r="E100" s="234" t="s">
        <v>2667</v>
      </c>
      <c r="F100" s="234" t="s">
        <v>2668</v>
      </c>
      <c r="G100" s="221"/>
      <c r="H100" s="221"/>
      <c r="I100" s="224"/>
      <c r="J100" s="235">
        <f>BK100</f>
        <v>0</v>
      </c>
      <c r="K100" s="221"/>
      <c r="L100" s="226"/>
      <c r="M100" s="227"/>
      <c r="N100" s="228"/>
      <c r="O100" s="228"/>
      <c r="P100" s="229">
        <f>SUM(P101:P102)</f>
        <v>0</v>
      </c>
      <c r="Q100" s="228"/>
      <c r="R100" s="229">
        <f>SUM(R101:R102)</f>
        <v>0</v>
      </c>
      <c r="S100" s="228"/>
      <c r="T100" s="230">
        <f>SUM(T101:T102)</f>
        <v>0</v>
      </c>
      <c r="AR100" s="231" t="s">
        <v>244</v>
      </c>
      <c r="AT100" s="232" t="s">
        <v>71</v>
      </c>
      <c r="AU100" s="232" t="s">
        <v>79</v>
      </c>
      <c r="AY100" s="231" t="s">
        <v>210</v>
      </c>
      <c r="BK100" s="233">
        <f>SUM(BK101:BK102)</f>
        <v>0</v>
      </c>
    </row>
    <row r="101" s="1" customFormat="1" ht="91.2" customHeight="1">
      <c r="B101" s="47"/>
      <c r="C101" s="236" t="s">
        <v>248</v>
      </c>
      <c r="D101" s="236" t="s">
        <v>212</v>
      </c>
      <c r="E101" s="237" t="s">
        <v>2669</v>
      </c>
      <c r="F101" s="238" t="s">
        <v>2670</v>
      </c>
      <c r="G101" s="239" t="s">
        <v>2645</v>
      </c>
      <c r="H101" s="240">
        <v>1</v>
      </c>
      <c r="I101" s="241"/>
      <c r="J101" s="242">
        <f>ROUND(I101*H101,2)</f>
        <v>0</v>
      </c>
      <c r="K101" s="238" t="s">
        <v>21</v>
      </c>
      <c r="L101" s="73"/>
      <c r="M101" s="243" t="s">
        <v>21</v>
      </c>
      <c r="N101" s="244" t="s">
        <v>43</v>
      </c>
      <c r="O101" s="48"/>
      <c r="P101" s="245">
        <f>O101*H101</f>
        <v>0</v>
      </c>
      <c r="Q101" s="245">
        <v>0</v>
      </c>
      <c r="R101" s="245">
        <f>Q101*H101</f>
        <v>0</v>
      </c>
      <c r="S101" s="245">
        <v>0</v>
      </c>
      <c r="T101" s="246">
        <f>S101*H101</f>
        <v>0</v>
      </c>
      <c r="AR101" s="25" t="s">
        <v>2646</v>
      </c>
      <c r="AT101" s="25" t="s">
        <v>212</v>
      </c>
      <c r="AU101" s="25" t="s">
        <v>81</v>
      </c>
      <c r="AY101" s="25" t="s">
        <v>210</v>
      </c>
      <c r="BE101" s="247">
        <f>IF(N101="základní",J101,0)</f>
        <v>0</v>
      </c>
      <c r="BF101" s="247">
        <f>IF(N101="snížená",J101,0)</f>
        <v>0</v>
      </c>
      <c r="BG101" s="247">
        <f>IF(N101="zákl. přenesená",J101,0)</f>
        <v>0</v>
      </c>
      <c r="BH101" s="247">
        <f>IF(N101="sníž. přenesená",J101,0)</f>
        <v>0</v>
      </c>
      <c r="BI101" s="247">
        <f>IF(N101="nulová",J101,0)</f>
        <v>0</v>
      </c>
      <c r="BJ101" s="25" t="s">
        <v>79</v>
      </c>
      <c r="BK101" s="247">
        <f>ROUND(I101*H101,2)</f>
        <v>0</v>
      </c>
      <c r="BL101" s="25" t="s">
        <v>2646</v>
      </c>
      <c r="BM101" s="25" t="s">
        <v>2671</v>
      </c>
    </row>
    <row r="102" s="1" customFormat="1" ht="57" customHeight="1">
      <c r="B102" s="47"/>
      <c r="C102" s="236" t="s">
        <v>255</v>
      </c>
      <c r="D102" s="236" t="s">
        <v>212</v>
      </c>
      <c r="E102" s="237" t="s">
        <v>2672</v>
      </c>
      <c r="F102" s="238" t="s">
        <v>2673</v>
      </c>
      <c r="G102" s="239" t="s">
        <v>2645</v>
      </c>
      <c r="H102" s="240">
        <v>1</v>
      </c>
      <c r="I102" s="241"/>
      <c r="J102" s="242">
        <f>ROUND(I102*H102,2)</f>
        <v>0</v>
      </c>
      <c r="K102" s="238" t="s">
        <v>21</v>
      </c>
      <c r="L102" s="73"/>
      <c r="M102" s="243" t="s">
        <v>21</v>
      </c>
      <c r="N102" s="244" t="s">
        <v>43</v>
      </c>
      <c r="O102" s="48"/>
      <c r="P102" s="245">
        <f>O102*H102</f>
        <v>0</v>
      </c>
      <c r="Q102" s="245">
        <v>0</v>
      </c>
      <c r="R102" s="245">
        <f>Q102*H102</f>
        <v>0</v>
      </c>
      <c r="S102" s="245">
        <v>0</v>
      </c>
      <c r="T102" s="246">
        <f>S102*H102</f>
        <v>0</v>
      </c>
      <c r="AR102" s="25" t="s">
        <v>2646</v>
      </c>
      <c r="AT102" s="25" t="s">
        <v>212</v>
      </c>
      <c r="AU102" s="25" t="s">
        <v>81</v>
      </c>
      <c r="AY102" s="25" t="s">
        <v>210</v>
      </c>
      <c r="BE102" s="247">
        <f>IF(N102="základní",J102,0)</f>
        <v>0</v>
      </c>
      <c r="BF102" s="247">
        <f>IF(N102="snížená",J102,0)</f>
        <v>0</v>
      </c>
      <c r="BG102" s="247">
        <f>IF(N102="zákl. přenesená",J102,0)</f>
        <v>0</v>
      </c>
      <c r="BH102" s="247">
        <f>IF(N102="sníž. přenesená",J102,0)</f>
        <v>0</v>
      </c>
      <c r="BI102" s="247">
        <f>IF(N102="nulová",J102,0)</f>
        <v>0</v>
      </c>
      <c r="BJ102" s="25" t="s">
        <v>79</v>
      </c>
      <c r="BK102" s="247">
        <f>ROUND(I102*H102,2)</f>
        <v>0</v>
      </c>
      <c r="BL102" s="25" t="s">
        <v>2646</v>
      </c>
      <c r="BM102" s="25" t="s">
        <v>2674</v>
      </c>
    </row>
    <row r="103" s="11" customFormat="1" ht="29.88" customHeight="1">
      <c r="B103" s="220"/>
      <c r="C103" s="221"/>
      <c r="D103" s="222" t="s">
        <v>71</v>
      </c>
      <c r="E103" s="234" t="s">
        <v>2675</v>
      </c>
      <c r="F103" s="234" t="s">
        <v>2676</v>
      </c>
      <c r="G103" s="221"/>
      <c r="H103" s="221"/>
      <c r="I103" s="224"/>
      <c r="J103" s="235">
        <f>BK103</f>
        <v>0</v>
      </c>
      <c r="K103" s="221"/>
      <c r="L103" s="226"/>
      <c r="M103" s="227"/>
      <c r="N103" s="228"/>
      <c r="O103" s="228"/>
      <c r="P103" s="229">
        <f>SUM(P104:P105)</f>
        <v>0</v>
      </c>
      <c r="Q103" s="228"/>
      <c r="R103" s="229">
        <f>SUM(R104:R105)</f>
        <v>0</v>
      </c>
      <c r="S103" s="228"/>
      <c r="T103" s="230">
        <f>SUM(T104:T105)</f>
        <v>0</v>
      </c>
      <c r="AR103" s="231" t="s">
        <v>244</v>
      </c>
      <c r="AT103" s="232" t="s">
        <v>71</v>
      </c>
      <c r="AU103" s="232" t="s">
        <v>79</v>
      </c>
      <c r="AY103" s="231" t="s">
        <v>210</v>
      </c>
      <c r="BK103" s="233">
        <f>SUM(BK104:BK105)</f>
        <v>0</v>
      </c>
    </row>
    <row r="104" s="1" customFormat="1" ht="22.8" customHeight="1">
      <c r="B104" s="47"/>
      <c r="C104" s="236" t="s">
        <v>262</v>
      </c>
      <c r="D104" s="236" t="s">
        <v>212</v>
      </c>
      <c r="E104" s="237" t="s">
        <v>2677</v>
      </c>
      <c r="F104" s="238" t="s">
        <v>2678</v>
      </c>
      <c r="G104" s="239" t="s">
        <v>391</v>
      </c>
      <c r="H104" s="240">
        <v>1</v>
      </c>
      <c r="I104" s="241"/>
      <c r="J104" s="242">
        <f>ROUND(I104*H104,2)</f>
        <v>0</v>
      </c>
      <c r="K104" s="238" t="s">
        <v>21</v>
      </c>
      <c r="L104" s="73"/>
      <c r="M104" s="243" t="s">
        <v>21</v>
      </c>
      <c r="N104" s="244" t="s">
        <v>43</v>
      </c>
      <c r="O104" s="48"/>
      <c r="P104" s="245">
        <f>O104*H104</f>
        <v>0</v>
      </c>
      <c r="Q104" s="245">
        <v>0</v>
      </c>
      <c r="R104" s="245">
        <f>Q104*H104</f>
        <v>0</v>
      </c>
      <c r="S104" s="245">
        <v>0</v>
      </c>
      <c r="T104" s="246">
        <f>S104*H104</f>
        <v>0</v>
      </c>
      <c r="AR104" s="25" t="s">
        <v>2646</v>
      </c>
      <c r="AT104" s="25" t="s">
        <v>212</v>
      </c>
      <c r="AU104" s="25" t="s">
        <v>81</v>
      </c>
      <c r="AY104" s="25" t="s">
        <v>210</v>
      </c>
      <c r="BE104" s="247">
        <f>IF(N104="základní",J104,0)</f>
        <v>0</v>
      </c>
      <c r="BF104" s="247">
        <f>IF(N104="snížená",J104,0)</f>
        <v>0</v>
      </c>
      <c r="BG104" s="247">
        <f>IF(N104="zákl. přenesená",J104,0)</f>
        <v>0</v>
      </c>
      <c r="BH104" s="247">
        <f>IF(N104="sníž. přenesená",J104,0)</f>
        <v>0</v>
      </c>
      <c r="BI104" s="247">
        <f>IF(N104="nulová",J104,0)</f>
        <v>0</v>
      </c>
      <c r="BJ104" s="25" t="s">
        <v>79</v>
      </c>
      <c r="BK104" s="247">
        <f>ROUND(I104*H104,2)</f>
        <v>0</v>
      </c>
      <c r="BL104" s="25" t="s">
        <v>2646</v>
      </c>
      <c r="BM104" s="25" t="s">
        <v>2679</v>
      </c>
    </row>
    <row r="105" s="1" customFormat="1" ht="45.6" customHeight="1">
      <c r="B105" s="47"/>
      <c r="C105" s="236" t="s">
        <v>270</v>
      </c>
      <c r="D105" s="236" t="s">
        <v>212</v>
      </c>
      <c r="E105" s="237" t="s">
        <v>2680</v>
      </c>
      <c r="F105" s="238" t="s">
        <v>2681</v>
      </c>
      <c r="G105" s="239" t="s">
        <v>2645</v>
      </c>
      <c r="H105" s="240">
        <v>1</v>
      </c>
      <c r="I105" s="241"/>
      <c r="J105" s="242">
        <f>ROUND(I105*H105,2)</f>
        <v>0</v>
      </c>
      <c r="K105" s="238" t="s">
        <v>21</v>
      </c>
      <c r="L105" s="73"/>
      <c r="M105" s="243" t="s">
        <v>21</v>
      </c>
      <c r="N105" s="305" t="s">
        <v>43</v>
      </c>
      <c r="O105" s="306"/>
      <c r="P105" s="307">
        <f>O105*H105</f>
        <v>0</v>
      </c>
      <c r="Q105" s="307">
        <v>0</v>
      </c>
      <c r="R105" s="307">
        <f>Q105*H105</f>
        <v>0</v>
      </c>
      <c r="S105" s="307">
        <v>0</v>
      </c>
      <c r="T105" s="308">
        <f>S105*H105</f>
        <v>0</v>
      </c>
      <c r="AR105" s="25" t="s">
        <v>2646</v>
      </c>
      <c r="AT105" s="25" t="s">
        <v>212</v>
      </c>
      <c r="AU105" s="25" t="s">
        <v>81</v>
      </c>
      <c r="AY105" s="25" t="s">
        <v>210</v>
      </c>
      <c r="BE105" s="247">
        <f>IF(N105="základní",J105,0)</f>
        <v>0</v>
      </c>
      <c r="BF105" s="247">
        <f>IF(N105="snížená",J105,0)</f>
        <v>0</v>
      </c>
      <c r="BG105" s="247">
        <f>IF(N105="zákl. přenesená",J105,0)</f>
        <v>0</v>
      </c>
      <c r="BH105" s="247">
        <f>IF(N105="sníž. přenesená",J105,0)</f>
        <v>0</v>
      </c>
      <c r="BI105" s="247">
        <f>IF(N105="nulová",J105,0)</f>
        <v>0</v>
      </c>
      <c r="BJ105" s="25" t="s">
        <v>79</v>
      </c>
      <c r="BK105" s="247">
        <f>ROUND(I105*H105,2)</f>
        <v>0</v>
      </c>
      <c r="BL105" s="25" t="s">
        <v>2646</v>
      </c>
      <c r="BM105" s="25" t="s">
        <v>2682</v>
      </c>
    </row>
    <row r="106" s="1" customFormat="1" ht="6.96" customHeight="1">
      <c r="B106" s="68"/>
      <c r="C106" s="69"/>
      <c r="D106" s="69"/>
      <c r="E106" s="69"/>
      <c r="F106" s="69"/>
      <c r="G106" s="69"/>
      <c r="H106" s="69"/>
      <c r="I106" s="179"/>
      <c r="J106" s="69"/>
      <c r="K106" s="69"/>
      <c r="L106" s="73"/>
    </row>
  </sheetData>
  <sheetProtection sheet="1" autoFilter="0" formatColumns="0" formatRows="0" objects="1" scenarios="1" spinCount="100000" saltValue="NDcQwQv5STsVJZxguESedU83gu7g4QO/FzJdGEpqQVLkYpVItJYHYJCV0jeRMpR6Kfdx1fy2jLkNcUJZcgVgUw==" hashValue="fjGAtpFhoFbMlmXXhHL3zURfPb/KIJMgCrQcSK+ajaubiD9iqu8C26F03V3ejQSWJVARCMnjvGm5dBTRsFuXvA==" algorithmName="SHA-512" password="CC35"/>
  <autoFilter ref="C88:K105"/>
  <mergeCells count="13">
    <mergeCell ref="E7:H7"/>
    <mergeCell ref="E9:H9"/>
    <mergeCell ref="E11:H11"/>
    <mergeCell ref="E26:H26"/>
    <mergeCell ref="E47:H47"/>
    <mergeCell ref="E49:H49"/>
    <mergeCell ref="E51:H51"/>
    <mergeCell ref="J55:J56"/>
    <mergeCell ref="E77:H77"/>
    <mergeCell ref="E79:H79"/>
    <mergeCell ref="E81:H81"/>
    <mergeCell ref="G1:H1"/>
    <mergeCell ref="L2:V2"/>
  </mergeCells>
  <hyperlinks>
    <hyperlink ref="F1:G1" location="C2" display="1) Krycí list soupisu"/>
    <hyperlink ref="G1:H1" location="C58"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309" customWidth="1"/>
    <col min="2" max="2" width="1.664063" style="309" customWidth="1"/>
    <col min="3" max="4" width="5" style="309" customWidth="1"/>
    <col min="5" max="5" width="11.71" style="309" customWidth="1"/>
    <col min="6" max="6" width="9.14" style="309" customWidth="1"/>
    <col min="7" max="7" width="5" style="309" customWidth="1"/>
    <col min="8" max="8" width="77.86" style="309" customWidth="1"/>
    <col min="9" max="10" width="20" style="309" customWidth="1"/>
    <col min="11" max="11" width="1.664063" style="309" customWidth="1"/>
  </cols>
  <sheetData>
    <row r="1" ht="37.5" customHeight="1"/>
    <row r="2" ht="7.5" customHeight="1">
      <c r="B2" s="310"/>
      <c r="C2" s="311"/>
      <c r="D2" s="311"/>
      <c r="E2" s="311"/>
      <c r="F2" s="311"/>
      <c r="G2" s="311"/>
      <c r="H2" s="311"/>
      <c r="I2" s="311"/>
      <c r="J2" s="311"/>
      <c r="K2" s="312"/>
    </row>
    <row r="3" s="16" customFormat="1" ht="45" customHeight="1">
      <c r="B3" s="313"/>
      <c r="C3" s="314" t="s">
        <v>2683</v>
      </c>
      <c r="D3" s="314"/>
      <c r="E3" s="314"/>
      <c r="F3" s="314"/>
      <c r="G3" s="314"/>
      <c r="H3" s="314"/>
      <c r="I3" s="314"/>
      <c r="J3" s="314"/>
      <c r="K3" s="315"/>
    </row>
    <row r="4" ht="25.5" customHeight="1">
      <c r="B4" s="316"/>
      <c r="C4" s="317" t="s">
        <v>2684</v>
      </c>
      <c r="D4" s="317"/>
      <c r="E4" s="317"/>
      <c r="F4" s="317"/>
      <c r="G4" s="317"/>
      <c r="H4" s="317"/>
      <c r="I4" s="317"/>
      <c r="J4" s="317"/>
      <c r="K4" s="318"/>
    </row>
    <row r="5" ht="5.25" customHeight="1">
      <c r="B5" s="316"/>
      <c r="C5" s="319"/>
      <c r="D5" s="319"/>
      <c r="E5" s="319"/>
      <c r="F5" s="319"/>
      <c r="G5" s="319"/>
      <c r="H5" s="319"/>
      <c r="I5" s="319"/>
      <c r="J5" s="319"/>
      <c r="K5" s="318"/>
    </row>
    <row r="6" ht="15" customHeight="1">
      <c r="B6" s="316"/>
      <c r="C6" s="320" t="s">
        <v>2685</v>
      </c>
      <c r="D6" s="320"/>
      <c r="E6" s="320"/>
      <c r="F6" s="320"/>
      <c r="G6" s="320"/>
      <c r="H6" s="320"/>
      <c r="I6" s="320"/>
      <c r="J6" s="320"/>
      <c r="K6" s="318"/>
    </row>
    <row r="7" ht="15" customHeight="1">
      <c r="B7" s="321"/>
      <c r="C7" s="320" t="s">
        <v>2686</v>
      </c>
      <c r="D7" s="320"/>
      <c r="E7" s="320"/>
      <c r="F7" s="320"/>
      <c r="G7" s="320"/>
      <c r="H7" s="320"/>
      <c r="I7" s="320"/>
      <c r="J7" s="320"/>
      <c r="K7" s="318"/>
    </row>
    <row r="8" ht="12.75" customHeight="1">
      <c r="B8" s="321"/>
      <c r="C8" s="320"/>
      <c r="D8" s="320"/>
      <c r="E8" s="320"/>
      <c r="F8" s="320"/>
      <c r="G8" s="320"/>
      <c r="H8" s="320"/>
      <c r="I8" s="320"/>
      <c r="J8" s="320"/>
      <c r="K8" s="318"/>
    </row>
    <row r="9" ht="15" customHeight="1">
      <c r="B9" s="321"/>
      <c r="C9" s="320" t="s">
        <v>2687</v>
      </c>
      <c r="D9" s="320"/>
      <c r="E9" s="320"/>
      <c r="F9" s="320"/>
      <c r="G9" s="320"/>
      <c r="H9" s="320"/>
      <c r="I9" s="320"/>
      <c r="J9" s="320"/>
      <c r="K9" s="318"/>
    </row>
    <row r="10" ht="15" customHeight="1">
      <c r="B10" s="321"/>
      <c r="C10" s="320"/>
      <c r="D10" s="320" t="s">
        <v>2688</v>
      </c>
      <c r="E10" s="320"/>
      <c r="F10" s="320"/>
      <c r="G10" s="320"/>
      <c r="H10" s="320"/>
      <c r="I10" s="320"/>
      <c r="J10" s="320"/>
      <c r="K10" s="318"/>
    </row>
    <row r="11" ht="15" customHeight="1">
      <c r="B11" s="321"/>
      <c r="C11" s="322"/>
      <c r="D11" s="320" t="s">
        <v>2689</v>
      </c>
      <c r="E11" s="320"/>
      <c r="F11" s="320"/>
      <c r="G11" s="320"/>
      <c r="H11" s="320"/>
      <c r="I11" s="320"/>
      <c r="J11" s="320"/>
      <c r="K11" s="318"/>
    </row>
    <row r="12" ht="12.75" customHeight="1">
      <c r="B12" s="321"/>
      <c r="C12" s="322"/>
      <c r="D12" s="322"/>
      <c r="E12" s="322"/>
      <c r="F12" s="322"/>
      <c r="G12" s="322"/>
      <c r="H12" s="322"/>
      <c r="I12" s="322"/>
      <c r="J12" s="322"/>
      <c r="K12" s="318"/>
    </row>
    <row r="13" ht="15" customHeight="1">
      <c r="B13" s="321"/>
      <c r="C13" s="322"/>
      <c r="D13" s="320" t="s">
        <v>2690</v>
      </c>
      <c r="E13" s="320"/>
      <c r="F13" s="320"/>
      <c r="G13" s="320"/>
      <c r="H13" s="320"/>
      <c r="I13" s="320"/>
      <c r="J13" s="320"/>
      <c r="K13" s="318"/>
    </row>
    <row r="14" ht="15" customHeight="1">
      <c r="B14" s="321"/>
      <c r="C14" s="322"/>
      <c r="D14" s="320" t="s">
        <v>2691</v>
      </c>
      <c r="E14" s="320"/>
      <c r="F14" s="320"/>
      <c r="G14" s="320"/>
      <c r="H14" s="320"/>
      <c r="I14" s="320"/>
      <c r="J14" s="320"/>
      <c r="K14" s="318"/>
    </row>
    <row r="15" ht="15" customHeight="1">
      <c r="B15" s="321"/>
      <c r="C15" s="322"/>
      <c r="D15" s="320" t="s">
        <v>2692</v>
      </c>
      <c r="E15" s="320"/>
      <c r="F15" s="320"/>
      <c r="G15" s="320"/>
      <c r="H15" s="320"/>
      <c r="I15" s="320"/>
      <c r="J15" s="320"/>
      <c r="K15" s="318"/>
    </row>
    <row r="16" ht="15" customHeight="1">
      <c r="B16" s="321"/>
      <c r="C16" s="322"/>
      <c r="D16" s="322"/>
      <c r="E16" s="323" t="s">
        <v>78</v>
      </c>
      <c r="F16" s="320" t="s">
        <v>2693</v>
      </c>
      <c r="G16" s="320"/>
      <c r="H16" s="320"/>
      <c r="I16" s="320"/>
      <c r="J16" s="320"/>
      <c r="K16" s="318"/>
    </row>
    <row r="17" ht="15" customHeight="1">
      <c r="B17" s="321"/>
      <c r="C17" s="322"/>
      <c r="D17" s="322"/>
      <c r="E17" s="323" t="s">
        <v>2694</v>
      </c>
      <c r="F17" s="320" t="s">
        <v>2695</v>
      </c>
      <c r="G17" s="320"/>
      <c r="H17" s="320"/>
      <c r="I17" s="320"/>
      <c r="J17" s="320"/>
      <c r="K17" s="318"/>
    </row>
    <row r="18" ht="15" customHeight="1">
      <c r="B18" s="321"/>
      <c r="C18" s="322"/>
      <c r="D18" s="322"/>
      <c r="E18" s="323" t="s">
        <v>2696</v>
      </c>
      <c r="F18" s="320" t="s">
        <v>2697</v>
      </c>
      <c r="G18" s="320"/>
      <c r="H18" s="320"/>
      <c r="I18" s="320"/>
      <c r="J18" s="320"/>
      <c r="K18" s="318"/>
    </row>
    <row r="19" ht="15" customHeight="1">
      <c r="B19" s="321"/>
      <c r="C19" s="322"/>
      <c r="D19" s="322"/>
      <c r="E19" s="323" t="s">
        <v>158</v>
      </c>
      <c r="F19" s="320" t="s">
        <v>2698</v>
      </c>
      <c r="G19" s="320"/>
      <c r="H19" s="320"/>
      <c r="I19" s="320"/>
      <c r="J19" s="320"/>
      <c r="K19" s="318"/>
    </row>
    <row r="20" ht="15" customHeight="1">
      <c r="B20" s="321"/>
      <c r="C20" s="322"/>
      <c r="D20" s="322"/>
      <c r="E20" s="323" t="s">
        <v>2699</v>
      </c>
      <c r="F20" s="320" t="s">
        <v>723</v>
      </c>
      <c r="G20" s="320"/>
      <c r="H20" s="320"/>
      <c r="I20" s="320"/>
      <c r="J20" s="320"/>
      <c r="K20" s="318"/>
    </row>
    <row r="21" ht="15" customHeight="1">
      <c r="B21" s="321"/>
      <c r="C21" s="322"/>
      <c r="D21" s="322"/>
      <c r="E21" s="323" t="s">
        <v>85</v>
      </c>
      <c r="F21" s="320" t="s">
        <v>2700</v>
      </c>
      <c r="G21" s="320"/>
      <c r="H21" s="320"/>
      <c r="I21" s="320"/>
      <c r="J21" s="320"/>
      <c r="K21" s="318"/>
    </row>
    <row r="22" ht="12.75" customHeight="1">
      <c r="B22" s="321"/>
      <c r="C22" s="322"/>
      <c r="D22" s="322"/>
      <c r="E22" s="322"/>
      <c r="F22" s="322"/>
      <c r="G22" s="322"/>
      <c r="H22" s="322"/>
      <c r="I22" s="322"/>
      <c r="J22" s="322"/>
      <c r="K22" s="318"/>
    </row>
    <row r="23" ht="15" customHeight="1">
      <c r="B23" s="321"/>
      <c r="C23" s="320" t="s">
        <v>2701</v>
      </c>
      <c r="D23" s="320"/>
      <c r="E23" s="320"/>
      <c r="F23" s="320"/>
      <c r="G23" s="320"/>
      <c r="H23" s="320"/>
      <c r="I23" s="320"/>
      <c r="J23" s="320"/>
      <c r="K23" s="318"/>
    </row>
    <row r="24" ht="15" customHeight="1">
      <c r="B24" s="321"/>
      <c r="C24" s="320" t="s">
        <v>2702</v>
      </c>
      <c r="D24" s="320"/>
      <c r="E24" s="320"/>
      <c r="F24" s="320"/>
      <c r="G24" s="320"/>
      <c r="H24" s="320"/>
      <c r="I24" s="320"/>
      <c r="J24" s="320"/>
      <c r="K24" s="318"/>
    </row>
    <row r="25" ht="15" customHeight="1">
      <c r="B25" s="321"/>
      <c r="C25" s="320"/>
      <c r="D25" s="320" t="s">
        <v>2703</v>
      </c>
      <c r="E25" s="320"/>
      <c r="F25" s="320"/>
      <c r="G25" s="320"/>
      <c r="H25" s="320"/>
      <c r="I25" s="320"/>
      <c r="J25" s="320"/>
      <c r="K25" s="318"/>
    </row>
    <row r="26" ht="15" customHeight="1">
      <c r="B26" s="321"/>
      <c r="C26" s="322"/>
      <c r="D26" s="320" t="s">
        <v>2704</v>
      </c>
      <c r="E26" s="320"/>
      <c r="F26" s="320"/>
      <c r="G26" s="320"/>
      <c r="H26" s="320"/>
      <c r="I26" s="320"/>
      <c r="J26" s="320"/>
      <c r="K26" s="318"/>
    </row>
    <row r="27" ht="12.75" customHeight="1">
      <c r="B27" s="321"/>
      <c r="C27" s="322"/>
      <c r="D27" s="322"/>
      <c r="E27" s="322"/>
      <c r="F27" s="322"/>
      <c r="G27" s="322"/>
      <c r="H27" s="322"/>
      <c r="I27" s="322"/>
      <c r="J27" s="322"/>
      <c r="K27" s="318"/>
    </row>
    <row r="28" ht="15" customHeight="1">
      <c r="B28" s="321"/>
      <c r="C28" s="322"/>
      <c r="D28" s="320" t="s">
        <v>2705</v>
      </c>
      <c r="E28" s="320"/>
      <c r="F28" s="320"/>
      <c r="G28" s="320"/>
      <c r="H28" s="320"/>
      <c r="I28" s="320"/>
      <c r="J28" s="320"/>
      <c r="K28" s="318"/>
    </row>
    <row r="29" ht="15" customHeight="1">
      <c r="B29" s="321"/>
      <c r="C29" s="322"/>
      <c r="D29" s="320" t="s">
        <v>2706</v>
      </c>
      <c r="E29" s="320"/>
      <c r="F29" s="320"/>
      <c r="G29" s="320"/>
      <c r="H29" s="320"/>
      <c r="I29" s="320"/>
      <c r="J29" s="320"/>
      <c r="K29" s="318"/>
    </row>
    <row r="30" ht="12.75" customHeight="1">
      <c r="B30" s="321"/>
      <c r="C30" s="322"/>
      <c r="D30" s="322"/>
      <c r="E30" s="322"/>
      <c r="F30" s="322"/>
      <c r="G30" s="322"/>
      <c r="H30" s="322"/>
      <c r="I30" s="322"/>
      <c r="J30" s="322"/>
      <c r="K30" s="318"/>
    </row>
    <row r="31" ht="15" customHeight="1">
      <c r="B31" s="321"/>
      <c r="C31" s="322"/>
      <c r="D31" s="320" t="s">
        <v>2707</v>
      </c>
      <c r="E31" s="320"/>
      <c r="F31" s="320"/>
      <c r="G31" s="320"/>
      <c r="H31" s="320"/>
      <c r="I31" s="320"/>
      <c r="J31" s="320"/>
      <c r="K31" s="318"/>
    </row>
    <row r="32" ht="15" customHeight="1">
      <c r="B32" s="321"/>
      <c r="C32" s="322"/>
      <c r="D32" s="320" t="s">
        <v>2708</v>
      </c>
      <c r="E32" s="320"/>
      <c r="F32" s="320"/>
      <c r="G32" s="320"/>
      <c r="H32" s="320"/>
      <c r="I32" s="320"/>
      <c r="J32" s="320"/>
      <c r="K32" s="318"/>
    </row>
    <row r="33" ht="15" customHeight="1">
      <c r="B33" s="321"/>
      <c r="C33" s="322"/>
      <c r="D33" s="320" t="s">
        <v>2709</v>
      </c>
      <c r="E33" s="320"/>
      <c r="F33" s="320"/>
      <c r="G33" s="320"/>
      <c r="H33" s="320"/>
      <c r="I33" s="320"/>
      <c r="J33" s="320"/>
      <c r="K33" s="318"/>
    </row>
    <row r="34" ht="15" customHeight="1">
      <c r="B34" s="321"/>
      <c r="C34" s="322"/>
      <c r="D34" s="320"/>
      <c r="E34" s="324" t="s">
        <v>195</v>
      </c>
      <c r="F34" s="320"/>
      <c r="G34" s="320" t="s">
        <v>2710</v>
      </c>
      <c r="H34" s="320"/>
      <c r="I34" s="320"/>
      <c r="J34" s="320"/>
      <c r="K34" s="318"/>
    </row>
    <row r="35" ht="30.75" customHeight="1">
      <c r="B35" s="321"/>
      <c r="C35" s="322"/>
      <c r="D35" s="320"/>
      <c r="E35" s="324" t="s">
        <v>2711</v>
      </c>
      <c r="F35" s="320"/>
      <c r="G35" s="320" t="s">
        <v>2712</v>
      </c>
      <c r="H35" s="320"/>
      <c r="I35" s="320"/>
      <c r="J35" s="320"/>
      <c r="K35" s="318"/>
    </row>
    <row r="36" ht="15" customHeight="1">
      <c r="B36" s="321"/>
      <c r="C36" s="322"/>
      <c r="D36" s="320"/>
      <c r="E36" s="324" t="s">
        <v>53</v>
      </c>
      <c r="F36" s="320"/>
      <c r="G36" s="320" t="s">
        <v>2713</v>
      </c>
      <c r="H36" s="320"/>
      <c r="I36" s="320"/>
      <c r="J36" s="320"/>
      <c r="K36" s="318"/>
    </row>
    <row r="37" ht="15" customHeight="1">
      <c r="B37" s="321"/>
      <c r="C37" s="322"/>
      <c r="D37" s="320"/>
      <c r="E37" s="324" t="s">
        <v>196</v>
      </c>
      <c r="F37" s="320"/>
      <c r="G37" s="320" t="s">
        <v>2714</v>
      </c>
      <c r="H37" s="320"/>
      <c r="I37" s="320"/>
      <c r="J37" s="320"/>
      <c r="K37" s="318"/>
    </row>
    <row r="38" ht="15" customHeight="1">
      <c r="B38" s="321"/>
      <c r="C38" s="322"/>
      <c r="D38" s="320"/>
      <c r="E38" s="324" t="s">
        <v>197</v>
      </c>
      <c r="F38" s="320"/>
      <c r="G38" s="320" t="s">
        <v>2715</v>
      </c>
      <c r="H38" s="320"/>
      <c r="I38" s="320"/>
      <c r="J38" s="320"/>
      <c r="K38" s="318"/>
    </row>
    <row r="39" ht="15" customHeight="1">
      <c r="B39" s="321"/>
      <c r="C39" s="322"/>
      <c r="D39" s="320"/>
      <c r="E39" s="324" t="s">
        <v>198</v>
      </c>
      <c r="F39" s="320"/>
      <c r="G39" s="320" t="s">
        <v>2716</v>
      </c>
      <c r="H39" s="320"/>
      <c r="I39" s="320"/>
      <c r="J39" s="320"/>
      <c r="K39" s="318"/>
    </row>
    <row r="40" ht="15" customHeight="1">
      <c r="B40" s="321"/>
      <c r="C40" s="322"/>
      <c r="D40" s="320"/>
      <c r="E40" s="324" t="s">
        <v>2717</v>
      </c>
      <c r="F40" s="320"/>
      <c r="G40" s="320" t="s">
        <v>2718</v>
      </c>
      <c r="H40" s="320"/>
      <c r="I40" s="320"/>
      <c r="J40" s="320"/>
      <c r="K40" s="318"/>
    </row>
    <row r="41" ht="15" customHeight="1">
      <c r="B41" s="321"/>
      <c r="C41" s="322"/>
      <c r="D41" s="320"/>
      <c r="E41" s="324"/>
      <c r="F41" s="320"/>
      <c r="G41" s="320" t="s">
        <v>2719</v>
      </c>
      <c r="H41" s="320"/>
      <c r="I41" s="320"/>
      <c r="J41" s="320"/>
      <c r="K41" s="318"/>
    </row>
    <row r="42" ht="15" customHeight="1">
      <c r="B42" s="321"/>
      <c r="C42" s="322"/>
      <c r="D42" s="320"/>
      <c r="E42" s="324" t="s">
        <v>2720</v>
      </c>
      <c r="F42" s="320"/>
      <c r="G42" s="320" t="s">
        <v>2721</v>
      </c>
      <c r="H42" s="320"/>
      <c r="I42" s="320"/>
      <c r="J42" s="320"/>
      <c r="K42" s="318"/>
    </row>
    <row r="43" ht="15" customHeight="1">
      <c r="B43" s="321"/>
      <c r="C43" s="322"/>
      <c r="D43" s="320"/>
      <c r="E43" s="324" t="s">
        <v>200</v>
      </c>
      <c r="F43" s="320"/>
      <c r="G43" s="320" t="s">
        <v>2722</v>
      </c>
      <c r="H43" s="320"/>
      <c r="I43" s="320"/>
      <c r="J43" s="320"/>
      <c r="K43" s="318"/>
    </row>
    <row r="44" ht="12.75" customHeight="1">
      <c r="B44" s="321"/>
      <c r="C44" s="322"/>
      <c r="D44" s="320"/>
      <c r="E44" s="320"/>
      <c r="F44" s="320"/>
      <c r="G44" s="320"/>
      <c r="H44" s="320"/>
      <c r="I44" s="320"/>
      <c r="J44" s="320"/>
      <c r="K44" s="318"/>
    </row>
    <row r="45" ht="15" customHeight="1">
      <c r="B45" s="321"/>
      <c r="C45" s="322"/>
      <c r="D45" s="320" t="s">
        <v>2723</v>
      </c>
      <c r="E45" s="320"/>
      <c r="F45" s="320"/>
      <c r="G45" s="320"/>
      <c r="H45" s="320"/>
      <c r="I45" s="320"/>
      <c r="J45" s="320"/>
      <c r="K45" s="318"/>
    </row>
    <row r="46" ht="15" customHeight="1">
      <c r="B46" s="321"/>
      <c r="C46" s="322"/>
      <c r="D46" s="322"/>
      <c r="E46" s="320" t="s">
        <v>2724</v>
      </c>
      <c r="F46" s="320"/>
      <c r="G46" s="320"/>
      <c r="H46" s="320"/>
      <c r="I46" s="320"/>
      <c r="J46" s="320"/>
      <c r="K46" s="318"/>
    </row>
    <row r="47" ht="15" customHeight="1">
      <c r="B47" s="321"/>
      <c r="C47" s="322"/>
      <c r="D47" s="322"/>
      <c r="E47" s="320" t="s">
        <v>2725</v>
      </c>
      <c r="F47" s="320"/>
      <c r="G47" s="320"/>
      <c r="H47" s="320"/>
      <c r="I47" s="320"/>
      <c r="J47" s="320"/>
      <c r="K47" s="318"/>
    </row>
    <row r="48" ht="15" customHeight="1">
      <c r="B48" s="321"/>
      <c r="C48" s="322"/>
      <c r="D48" s="322"/>
      <c r="E48" s="320" t="s">
        <v>2726</v>
      </c>
      <c r="F48" s="320"/>
      <c r="G48" s="320"/>
      <c r="H48" s="320"/>
      <c r="I48" s="320"/>
      <c r="J48" s="320"/>
      <c r="K48" s="318"/>
    </row>
    <row r="49" ht="15" customHeight="1">
      <c r="B49" s="321"/>
      <c r="C49" s="322"/>
      <c r="D49" s="320" t="s">
        <v>2727</v>
      </c>
      <c r="E49" s="320"/>
      <c r="F49" s="320"/>
      <c r="G49" s="320"/>
      <c r="H49" s="320"/>
      <c r="I49" s="320"/>
      <c r="J49" s="320"/>
      <c r="K49" s="318"/>
    </row>
    <row r="50" ht="25.5" customHeight="1">
      <c r="B50" s="316"/>
      <c r="C50" s="317" t="s">
        <v>2728</v>
      </c>
      <c r="D50" s="317"/>
      <c r="E50" s="317"/>
      <c r="F50" s="317"/>
      <c r="G50" s="317"/>
      <c r="H50" s="317"/>
      <c r="I50" s="317"/>
      <c r="J50" s="317"/>
      <c r="K50" s="318"/>
    </row>
    <row r="51" ht="5.25" customHeight="1">
      <c r="B51" s="316"/>
      <c r="C51" s="319"/>
      <c r="D51" s="319"/>
      <c r="E51" s="319"/>
      <c r="F51" s="319"/>
      <c r="G51" s="319"/>
      <c r="H51" s="319"/>
      <c r="I51" s="319"/>
      <c r="J51" s="319"/>
      <c r="K51" s="318"/>
    </row>
    <row r="52" ht="15" customHeight="1">
      <c r="B52" s="316"/>
      <c r="C52" s="320" t="s">
        <v>2729</v>
      </c>
      <c r="D52" s="320"/>
      <c r="E52" s="320"/>
      <c r="F52" s="320"/>
      <c r="G52" s="320"/>
      <c r="H52" s="320"/>
      <c r="I52" s="320"/>
      <c r="J52" s="320"/>
      <c r="K52" s="318"/>
    </row>
    <row r="53" ht="15" customHeight="1">
      <c r="B53" s="316"/>
      <c r="C53" s="320" t="s">
        <v>2730</v>
      </c>
      <c r="D53" s="320"/>
      <c r="E53" s="320"/>
      <c r="F53" s="320"/>
      <c r="G53" s="320"/>
      <c r="H53" s="320"/>
      <c r="I53" s="320"/>
      <c r="J53" s="320"/>
      <c r="K53" s="318"/>
    </row>
    <row r="54" ht="12.75" customHeight="1">
      <c r="B54" s="316"/>
      <c r="C54" s="320"/>
      <c r="D54" s="320"/>
      <c r="E54" s="320"/>
      <c r="F54" s="320"/>
      <c r="G54" s="320"/>
      <c r="H54" s="320"/>
      <c r="I54" s="320"/>
      <c r="J54" s="320"/>
      <c r="K54" s="318"/>
    </row>
    <row r="55" ht="15" customHeight="1">
      <c r="B55" s="316"/>
      <c r="C55" s="320" t="s">
        <v>2731</v>
      </c>
      <c r="D55" s="320"/>
      <c r="E55" s="320"/>
      <c r="F55" s="320"/>
      <c r="G55" s="320"/>
      <c r="H55" s="320"/>
      <c r="I55" s="320"/>
      <c r="J55" s="320"/>
      <c r="K55" s="318"/>
    </row>
    <row r="56" ht="15" customHeight="1">
      <c r="B56" s="316"/>
      <c r="C56" s="322"/>
      <c r="D56" s="320" t="s">
        <v>2732</v>
      </c>
      <c r="E56" s="320"/>
      <c r="F56" s="320"/>
      <c r="G56" s="320"/>
      <c r="H56" s="320"/>
      <c r="I56" s="320"/>
      <c r="J56" s="320"/>
      <c r="K56" s="318"/>
    </row>
    <row r="57" ht="15" customHeight="1">
      <c r="B57" s="316"/>
      <c r="C57" s="322"/>
      <c r="D57" s="320" t="s">
        <v>2733</v>
      </c>
      <c r="E57" s="320"/>
      <c r="F57" s="320"/>
      <c r="G57" s="320"/>
      <c r="H57" s="320"/>
      <c r="I57" s="320"/>
      <c r="J57" s="320"/>
      <c r="K57" s="318"/>
    </row>
    <row r="58" ht="15" customHeight="1">
      <c r="B58" s="316"/>
      <c r="C58" s="322"/>
      <c r="D58" s="320" t="s">
        <v>2734</v>
      </c>
      <c r="E58" s="320"/>
      <c r="F58" s="320"/>
      <c r="G58" s="320"/>
      <c r="H58" s="320"/>
      <c r="I58" s="320"/>
      <c r="J58" s="320"/>
      <c r="K58" s="318"/>
    </row>
    <row r="59" ht="15" customHeight="1">
      <c r="B59" s="316"/>
      <c r="C59" s="322"/>
      <c r="D59" s="320" t="s">
        <v>2735</v>
      </c>
      <c r="E59" s="320"/>
      <c r="F59" s="320"/>
      <c r="G59" s="320"/>
      <c r="H59" s="320"/>
      <c r="I59" s="320"/>
      <c r="J59" s="320"/>
      <c r="K59" s="318"/>
    </row>
    <row r="60" ht="15" customHeight="1">
      <c r="B60" s="316"/>
      <c r="C60" s="322"/>
      <c r="D60" s="325" t="s">
        <v>2736</v>
      </c>
      <c r="E60" s="325"/>
      <c r="F60" s="325"/>
      <c r="G60" s="325"/>
      <c r="H60" s="325"/>
      <c r="I60" s="325"/>
      <c r="J60" s="325"/>
      <c r="K60" s="318"/>
    </row>
    <row r="61" ht="15" customHeight="1">
      <c r="B61" s="316"/>
      <c r="C61" s="322"/>
      <c r="D61" s="320" t="s">
        <v>2737</v>
      </c>
      <c r="E61" s="320"/>
      <c r="F61" s="320"/>
      <c r="G61" s="320"/>
      <c r="H61" s="320"/>
      <c r="I61" s="320"/>
      <c r="J61" s="320"/>
      <c r="K61" s="318"/>
    </row>
    <row r="62" ht="12.75" customHeight="1">
      <c r="B62" s="316"/>
      <c r="C62" s="322"/>
      <c r="D62" s="322"/>
      <c r="E62" s="326"/>
      <c r="F62" s="322"/>
      <c r="G62" s="322"/>
      <c r="H62" s="322"/>
      <c r="I62" s="322"/>
      <c r="J62" s="322"/>
      <c r="K62" s="318"/>
    </row>
    <row r="63" ht="15" customHeight="1">
      <c r="B63" s="316"/>
      <c r="C63" s="322"/>
      <c r="D63" s="320" t="s">
        <v>2738</v>
      </c>
      <c r="E63" s="320"/>
      <c r="F63" s="320"/>
      <c r="G63" s="320"/>
      <c r="H63" s="320"/>
      <c r="I63" s="320"/>
      <c r="J63" s="320"/>
      <c r="K63" s="318"/>
    </row>
    <row r="64" ht="15" customHeight="1">
      <c r="B64" s="316"/>
      <c r="C64" s="322"/>
      <c r="D64" s="325" t="s">
        <v>2739</v>
      </c>
      <c r="E64" s="325"/>
      <c r="F64" s="325"/>
      <c r="G64" s="325"/>
      <c r="H64" s="325"/>
      <c r="I64" s="325"/>
      <c r="J64" s="325"/>
      <c r="K64" s="318"/>
    </row>
    <row r="65" ht="15" customHeight="1">
      <c r="B65" s="316"/>
      <c r="C65" s="322"/>
      <c r="D65" s="320" t="s">
        <v>2740</v>
      </c>
      <c r="E65" s="320"/>
      <c r="F65" s="320"/>
      <c r="G65" s="320"/>
      <c r="H65" s="320"/>
      <c r="I65" s="320"/>
      <c r="J65" s="320"/>
      <c r="K65" s="318"/>
    </row>
    <row r="66" ht="15" customHeight="1">
      <c r="B66" s="316"/>
      <c r="C66" s="322"/>
      <c r="D66" s="320" t="s">
        <v>2741</v>
      </c>
      <c r="E66" s="320"/>
      <c r="F66" s="320"/>
      <c r="G66" s="320"/>
      <c r="H66" s="320"/>
      <c r="I66" s="320"/>
      <c r="J66" s="320"/>
      <c r="K66" s="318"/>
    </row>
    <row r="67" ht="15" customHeight="1">
      <c r="B67" s="316"/>
      <c r="C67" s="322"/>
      <c r="D67" s="320" t="s">
        <v>2742</v>
      </c>
      <c r="E67" s="320"/>
      <c r="F67" s="320"/>
      <c r="G67" s="320"/>
      <c r="H67" s="320"/>
      <c r="I67" s="320"/>
      <c r="J67" s="320"/>
      <c r="K67" s="318"/>
    </row>
    <row r="68" ht="15" customHeight="1">
      <c r="B68" s="316"/>
      <c r="C68" s="322"/>
      <c r="D68" s="320" t="s">
        <v>2743</v>
      </c>
      <c r="E68" s="320"/>
      <c r="F68" s="320"/>
      <c r="G68" s="320"/>
      <c r="H68" s="320"/>
      <c r="I68" s="320"/>
      <c r="J68" s="320"/>
      <c r="K68" s="318"/>
    </row>
    <row r="69" ht="12.75" customHeight="1">
      <c r="B69" s="327"/>
      <c r="C69" s="328"/>
      <c r="D69" s="328"/>
      <c r="E69" s="328"/>
      <c r="F69" s="328"/>
      <c r="G69" s="328"/>
      <c r="H69" s="328"/>
      <c r="I69" s="328"/>
      <c r="J69" s="328"/>
      <c r="K69" s="329"/>
    </row>
    <row r="70" ht="18.75" customHeight="1">
      <c r="B70" s="330"/>
      <c r="C70" s="330"/>
      <c r="D70" s="330"/>
      <c r="E70" s="330"/>
      <c r="F70" s="330"/>
      <c r="G70" s="330"/>
      <c r="H70" s="330"/>
      <c r="I70" s="330"/>
      <c r="J70" s="330"/>
      <c r="K70" s="331"/>
    </row>
    <row r="71" ht="18.75" customHeight="1">
      <c r="B71" s="331"/>
      <c r="C71" s="331"/>
      <c r="D71" s="331"/>
      <c r="E71" s="331"/>
      <c r="F71" s="331"/>
      <c r="G71" s="331"/>
      <c r="H71" s="331"/>
      <c r="I71" s="331"/>
      <c r="J71" s="331"/>
      <c r="K71" s="331"/>
    </row>
    <row r="72" ht="7.5" customHeight="1">
      <c r="B72" s="332"/>
      <c r="C72" s="333"/>
      <c r="D72" s="333"/>
      <c r="E72" s="333"/>
      <c r="F72" s="333"/>
      <c r="G72" s="333"/>
      <c r="H72" s="333"/>
      <c r="I72" s="333"/>
      <c r="J72" s="333"/>
      <c r="K72" s="334"/>
    </row>
    <row r="73" ht="45" customHeight="1">
      <c r="B73" s="335"/>
      <c r="C73" s="336" t="s">
        <v>167</v>
      </c>
      <c r="D73" s="336"/>
      <c r="E73" s="336"/>
      <c r="F73" s="336"/>
      <c r="G73" s="336"/>
      <c r="H73" s="336"/>
      <c r="I73" s="336"/>
      <c r="J73" s="336"/>
      <c r="K73" s="337"/>
    </row>
    <row r="74" ht="17.25" customHeight="1">
      <c r="B74" s="335"/>
      <c r="C74" s="338" t="s">
        <v>2744</v>
      </c>
      <c r="D74" s="338"/>
      <c r="E74" s="338"/>
      <c r="F74" s="338" t="s">
        <v>2745</v>
      </c>
      <c r="G74" s="339"/>
      <c r="H74" s="338" t="s">
        <v>196</v>
      </c>
      <c r="I74" s="338" t="s">
        <v>57</v>
      </c>
      <c r="J74" s="338" t="s">
        <v>2746</v>
      </c>
      <c r="K74" s="337"/>
    </row>
    <row r="75" ht="17.25" customHeight="1">
      <c r="B75" s="335"/>
      <c r="C75" s="340" t="s">
        <v>2747</v>
      </c>
      <c r="D75" s="340"/>
      <c r="E75" s="340"/>
      <c r="F75" s="341" t="s">
        <v>2748</v>
      </c>
      <c r="G75" s="342"/>
      <c r="H75" s="340"/>
      <c r="I75" s="340"/>
      <c r="J75" s="340" t="s">
        <v>2749</v>
      </c>
      <c r="K75" s="337"/>
    </row>
    <row r="76" ht="5.25" customHeight="1">
      <c r="B76" s="335"/>
      <c r="C76" s="343"/>
      <c r="D76" s="343"/>
      <c r="E76" s="343"/>
      <c r="F76" s="343"/>
      <c r="G76" s="344"/>
      <c r="H76" s="343"/>
      <c r="I76" s="343"/>
      <c r="J76" s="343"/>
      <c r="K76" s="337"/>
    </row>
    <row r="77" ht="15" customHeight="1">
      <c r="B77" s="335"/>
      <c r="C77" s="324" t="s">
        <v>53</v>
      </c>
      <c r="D77" s="343"/>
      <c r="E77" s="343"/>
      <c r="F77" s="345" t="s">
        <v>2750</v>
      </c>
      <c r="G77" s="344"/>
      <c r="H77" s="324" t="s">
        <v>2751</v>
      </c>
      <c r="I77" s="324" t="s">
        <v>2752</v>
      </c>
      <c r="J77" s="324">
        <v>20</v>
      </c>
      <c r="K77" s="337"/>
    </row>
    <row r="78" ht="15" customHeight="1">
      <c r="B78" s="335"/>
      <c r="C78" s="324" t="s">
        <v>2753</v>
      </c>
      <c r="D78" s="324"/>
      <c r="E78" s="324"/>
      <c r="F78" s="345" t="s">
        <v>2750</v>
      </c>
      <c r="G78" s="344"/>
      <c r="H78" s="324" t="s">
        <v>2754</v>
      </c>
      <c r="I78" s="324" t="s">
        <v>2752</v>
      </c>
      <c r="J78" s="324">
        <v>120</v>
      </c>
      <c r="K78" s="337"/>
    </row>
    <row r="79" ht="15" customHeight="1">
      <c r="B79" s="346"/>
      <c r="C79" s="324" t="s">
        <v>2755</v>
      </c>
      <c r="D79" s="324"/>
      <c r="E79" s="324"/>
      <c r="F79" s="345" t="s">
        <v>2756</v>
      </c>
      <c r="G79" s="344"/>
      <c r="H79" s="324" t="s">
        <v>2757</v>
      </c>
      <c r="I79" s="324" t="s">
        <v>2752</v>
      </c>
      <c r="J79" s="324">
        <v>50</v>
      </c>
      <c r="K79" s="337"/>
    </row>
    <row r="80" ht="15" customHeight="1">
      <c r="B80" s="346"/>
      <c r="C80" s="324" t="s">
        <v>2758</v>
      </c>
      <c r="D80" s="324"/>
      <c r="E80" s="324"/>
      <c r="F80" s="345" t="s">
        <v>2750</v>
      </c>
      <c r="G80" s="344"/>
      <c r="H80" s="324" t="s">
        <v>2759</v>
      </c>
      <c r="I80" s="324" t="s">
        <v>2760</v>
      </c>
      <c r="J80" s="324"/>
      <c r="K80" s="337"/>
    </row>
    <row r="81" ht="15" customHeight="1">
      <c r="B81" s="346"/>
      <c r="C81" s="347" t="s">
        <v>2761</v>
      </c>
      <c r="D81" s="347"/>
      <c r="E81" s="347"/>
      <c r="F81" s="348" t="s">
        <v>2756</v>
      </c>
      <c r="G81" s="347"/>
      <c r="H81" s="347" t="s">
        <v>2762</v>
      </c>
      <c r="I81" s="347" t="s">
        <v>2752</v>
      </c>
      <c r="J81" s="347">
        <v>15</v>
      </c>
      <c r="K81" s="337"/>
    </row>
    <row r="82" ht="15" customHeight="1">
      <c r="B82" s="346"/>
      <c r="C82" s="347" t="s">
        <v>2763</v>
      </c>
      <c r="D82" s="347"/>
      <c r="E82" s="347"/>
      <c r="F82" s="348" t="s">
        <v>2756</v>
      </c>
      <c r="G82" s="347"/>
      <c r="H82" s="347" t="s">
        <v>2764</v>
      </c>
      <c r="I82" s="347" t="s">
        <v>2752</v>
      </c>
      <c r="J82" s="347">
        <v>15</v>
      </c>
      <c r="K82" s="337"/>
    </row>
    <row r="83" ht="15" customHeight="1">
      <c r="B83" s="346"/>
      <c r="C83" s="347" t="s">
        <v>2765</v>
      </c>
      <c r="D83" s="347"/>
      <c r="E83" s="347"/>
      <c r="F83" s="348" t="s">
        <v>2756</v>
      </c>
      <c r="G83" s="347"/>
      <c r="H83" s="347" t="s">
        <v>2766</v>
      </c>
      <c r="I83" s="347" t="s">
        <v>2752</v>
      </c>
      <c r="J83" s="347">
        <v>20</v>
      </c>
      <c r="K83" s="337"/>
    </row>
    <row r="84" ht="15" customHeight="1">
      <c r="B84" s="346"/>
      <c r="C84" s="347" t="s">
        <v>2767</v>
      </c>
      <c r="D84" s="347"/>
      <c r="E84" s="347"/>
      <c r="F84" s="348" t="s">
        <v>2756</v>
      </c>
      <c r="G84" s="347"/>
      <c r="H84" s="347" t="s">
        <v>2768</v>
      </c>
      <c r="I84" s="347" t="s">
        <v>2752</v>
      </c>
      <c r="J84" s="347">
        <v>20</v>
      </c>
      <c r="K84" s="337"/>
    </row>
    <row r="85" ht="15" customHeight="1">
      <c r="B85" s="346"/>
      <c r="C85" s="324" t="s">
        <v>2769</v>
      </c>
      <c r="D85" s="324"/>
      <c r="E85" s="324"/>
      <c r="F85" s="345" t="s">
        <v>2756</v>
      </c>
      <c r="G85" s="344"/>
      <c r="H85" s="324" t="s">
        <v>2770</v>
      </c>
      <c r="I85" s="324" t="s">
        <v>2752</v>
      </c>
      <c r="J85" s="324">
        <v>50</v>
      </c>
      <c r="K85" s="337"/>
    </row>
    <row r="86" ht="15" customHeight="1">
      <c r="B86" s="346"/>
      <c r="C86" s="324" t="s">
        <v>2771</v>
      </c>
      <c r="D86" s="324"/>
      <c r="E86" s="324"/>
      <c r="F86" s="345" t="s">
        <v>2756</v>
      </c>
      <c r="G86" s="344"/>
      <c r="H86" s="324" t="s">
        <v>2772</v>
      </c>
      <c r="I86" s="324" t="s">
        <v>2752</v>
      </c>
      <c r="J86" s="324">
        <v>20</v>
      </c>
      <c r="K86" s="337"/>
    </row>
    <row r="87" ht="15" customHeight="1">
      <c r="B87" s="346"/>
      <c r="C87" s="324" t="s">
        <v>2773</v>
      </c>
      <c r="D87" s="324"/>
      <c r="E87" s="324"/>
      <c r="F87" s="345" t="s">
        <v>2756</v>
      </c>
      <c r="G87" s="344"/>
      <c r="H87" s="324" t="s">
        <v>2774</v>
      </c>
      <c r="I87" s="324" t="s">
        <v>2752</v>
      </c>
      <c r="J87" s="324">
        <v>20</v>
      </c>
      <c r="K87" s="337"/>
    </row>
    <row r="88" ht="15" customHeight="1">
      <c r="B88" s="346"/>
      <c r="C88" s="324" t="s">
        <v>2775</v>
      </c>
      <c r="D88" s="324"/>
      <c r="E88" s="324"/>
      <c r="F88" s="345" t="s">
        <v>2756</v>
      </c>
      <c r="G88" s="344"/>
      <c r="H88" s="324" t="s">
        <v>2776</v>
      </c>
      <c r="I88" s="324" t="s">
        <v>2752</v>
      </c>
      <c r="J88" s="324">
        <v>50</v>
      </c>
      <c r="K88" s="337"/>
    </row>
    <row r="89" ht="15" customHeight="1">
      <c r="B89" s="346"/>
      <c r="C89" s="324" t="s">
        <v>2777</v>
      </c>
      <c r="D89" s="324"/>
      <c r="E89" s="324"/>
      <c r="F89" s="345" t="s">
        <v>2756</v>
      </c>
      <c r="G89" s="344"/>
      <c r="H89" s="324" t="s">
        <v>2777</v>
      </c>
      <c r="I89" s="324" t="s">
        <v>2752</v>
      </c>
      <c r="J89" s="324">
        <v>50</v>
      </c>
      <c r="K89" s="337"/>
    </row>
    <row r="90" ht="15" customHeight="1">
      <c r="B90" s="346"/>
      <c r="C90" s="324" t="s">
        <v>201</v>
      </c>
      <c r="D90" s="324"/>
      <c r="E90" s="324"/>
      <c r="F90" s="345" t="s">
        <v>2756</v>
      </c>
      <c r="G90" s="344"/>
      <c r="H90" s="324" t="s">
        <v>2778</v>
      </c>
      <c r="I90" s="324" t="s">
        <v>2752</v>
      </c>
      <c r="J90" s="324">
        <v>255</v>
      </c>
      <c r="K90" s="337"/>
    </row>
    <row r="91" ht="15" customHeight="1">
      <c r="B91" s="346"/>
      <c r="C91" s="324" t="s">
        <v>2779</v>
      </c>
      <c r="D91" s="324"/>
      <c r="E91" s="324"/>
      <c r="F91" s="345" t="s">
        <v>2750</v>
      </c>
      <c r="G91" s="344"/>
      <c r="H91" s="324" t="s">
        <v>2780</v>
      </c>
      <c r="I91" s="324" t="s">
        <v>2781</v>
      </c>
      <c r="J91" s="324"/>
      <c r="K91" s="337"/>
    </row>
    <row r="92" ht="15" customHeight="1">
      <c r="B92" s="346"/>
      <c r="C92" s="324" t="s">
        <v>2782</v>
      </c>
      <c r="D92" s="324"/>
      <c r="E92" s="324"/>
      <c r="F92" s="345" t="s">
        <v>2750</v>
      </c>
      <c r="G92" s="344"/>
      <c r="H92" s="324" t="s">
        <v>2783</v>
      </c>
      <c r="I92" s="324" t="s">
        <v>2784</v>
      </c>
      <c r="J92" s="324"/>
      <c r="K92" s="337"/>
    </row>
    <row r="93" ht="15" customHeight="1">
      <c r="B93" s="346"/>
      <c r="C93" s="324" t="s">
        <v>2785</v>
      </c>
      <c r="D93" s="324"/>
      <c r="E93" s="324"/>
      <c r="F93" s="345" t="s">
        <v>2750</v>
      </c>
      <c r="G93" s="344"/>
      <c r="H93" s="324" t="s">
        <v>2785</v>
      </c>
      <c r="I93" s="324" t="s">
        <v>2784</v>
      </c>
      <c r="J93" s="324"/>
      <c r="K93" s="337"/>
    </row>
    <row r="94" ht="15" customHeight="1">
      <c r="B94" s="346"/>
      <c r="C94" s="324" t="s">
        <v>38</v>
      </c>
      <c r="D94" s="324"/>
      <c r="E94" s="324"/>
      <c r="F94" s="345" t="s">
        <v>2750</v>
      </c>
      <c r="G94" s="344"/>
      <c r="H94" s="324" t="s">
        <v>2786</v>
      </c>
      <c r="I94" s="324" t="s">
        <v>2784</v>
      </c>
      <c r="J94" s="324"/>
      <c r="K94" s="337"/>
    </row>
    <row r="95" ht="15" customHeight="1">
      <c r="B95" s="346"/>
      <c r="C95" s="324" t="s">
        <v>48</v>
      </c>
      <c r="D95" s="324"/>
      <c r="E95" s="324"/>
      <c r="F95" s="345" t="s">
        <v>2750</v>
      </c>
      <c r="G95" s="344"/>
      <c r="H95" s="324" t="s">
        <v>2787</v>
      </c>
      <c r="I95" s="324" t="s">
        <v>2784</v>
      </c>
      <c r="J95" s="324"/>
      <c r="K95" s="337"/>
    </row>
    <row r="96" ht="15" customHeight="1">
      <c r="B96" s="349"/>
      <c r="C96" s="350"/>
      <c r="D96" s="350"/>
      <c r="E96" s="350"/>
      <c r="F96" s="350"/>
      <c r="G96" s="350"/>
      <c r="H96" s="350"/>
      <c r="I96" s="350"/>
      <c r="J96" s="350"/>
      <c r="K96" s="351"/>
    </row>
    <row r="97" ht="18.75" customHeight="1">
      <c r="B97" s="352"/>
      <c r="C97" s="353"/>
      <c r="D97" s="353"/>
      <c r="E97" s="353"/>
      <c r="F97" s="353"/>
      <c r="G97" s="353"/>
      <c r="H97" s="353"/>
      <c r="I97" s="353"/>
      <c r="J97" s="353"/>
      <c r="K97" s="352"/>
    </row>
    <row r="98" ht="18.75" customHeight="1">
      <c r="B98" s="331"/>
      <c r="C98" s="331"/>
      <c r="D98" s="331"/>
      <c r="E98" s="331"/>
      <c r="F98" s="331"/>
      <c r="G98" s="331"/>
      <c r="H98" s="331"/>
      <c r="I98" s="331"/>
      <c r="J98" s="331"/>
      <c r="K98" s="331"/>
    </row>
    <row r="99" ht="7.5" customHeight="1">
      <c r="B99" s="332"/>
      <c r="C99" s="333"/>
      <c r="D99" s="333"/>
      <c r="E99" s="333"/>
      <c r="F99" s="333"/>
      <c r="G99" s="333"/>
      <c r="H99" s="333"/>
      <c r="I99" s="333"/>
      <c r="J99" s="333"/>
      <c r="K99" s="334"/>
    </row>
    <row r="100" ht="45" customHeight="1">
      <c r="B100" s="335"/>
      <c r="C100" s="336" t="s">
        <v>2788</v>
      </c>
      <c r="D100" s="336"/>
      <c r="E100" s="336"/>
      <c r="F100" s="336"/>
      <c r="G100" s="336"/>
      <c r="H100" s="336"/>
      <c r="I100" s="336"/>
      <c r="J100" s="336"/>
      <c r="K100" s="337"/>
    </row>
    <row r="101" ht="17.25" customHeight="1">
      <c r="B101" s="335"/>
      <c r="C101" s="338" t="s">
        <v>2744</v>
      </c>
      <c r="D101" s="338"/>
      <c r="E101" s="338"/>
      <c r="F101" s="338" t="s">
        <v>2745</v>
      </c>
      <c r="G101" s="339"/>
      <c r="H101" s="338" t="s">
        <v>196</v>
      </c>
      <c r="I101" s="338" t="s">
        <v>57</v>
      </c>
      <c r="J101" s="338" t="s">
        <v>2746</v>
      </c>
      <c r="K101" s="337"/>
    </row>
    <row r="102" ht="17.25" customHeight="1">
      <c r="B102" s="335"/>
      <c r="C102" s="340" t="s">
        <v>2747</v>
      </c>
      <c r="D102" s="340"/>
      <c r="E102" s="340"/>
      <c r="F102" s="341" t="s">
        <v>2748</v>
      </c>
      <c r="G102" s="342"/>
      <c r="H102" s="340"/>
      <c r="I102" s="340"/>
      <c r="J102" s="340" t="s">
        <v>2749</v>
      </c>
      <c r="K102" s="337"/>
    </row>
    <row r="103" ht="5.25" customHeight="1">
      <c r="B103" s="335"/>
      <c r="C103" s="338"/>
      <c r="D103" s="338"/>
      <c r="E103" s="338"/>
      <c r="F103" s="338"/>
      <c r="G103" s="354"/>
      <c r="H103" s="338"/>
      <c r="I103" s="338"/>
      <c r="J103" s="338"/>
      <c r="K103" s="337"/>
    </row>
    <row r="104" ht="15" customHeight="1">
      <c r="B104" s="335"/>
      <c r="C104" s="324" t="s">
        <v>53</v>
      </c>
      <c r="D104" s="343"/>
      <c r="E104" s="343"/>
      <c r="F104" s="345" t="s">
        <v>2750</v>
      </c>
      <c r="G104" s="354"/>
      <c r="H104" s="324" t="s">
        <v>2789</v>
      </c>
      <c r="I104" s="324" t="s">
        <v>2752</v>
      </c>
      <c r="J104" s="324">
        <v>20</v>
      </c>
      <c r="K104" s="337"/>
    </row>
    <row r="105" ht="15" customHeight="1">
      <c r="B105" s="335"/>
      <c r="C105" s="324" t="s">
        <v>2753</v>
      </c>
      <c r="D105" s="324"/>
      <c r="E105" s="324"/>
      <c r="F105" s="345" t="s">
        <v>2750</v>
      </c>
      <c r="G105" s="324"/>
      <c r="H105" s="324" t="s">
        <v>2789</v>
      </c>
      <c r="I105" s="324" t="s">
        <v>2752</v>
      </c>
      <c r="J105" s="324">
        <v>120</v>
      </c>
      <c r="K105" s="337"/>
    </row>
    <row r="106" ht="15" customHeight="1">
      <c r="B106" s="346"/>
      <c r="C106" s="324" t="s">
        <v>2755</v>
      </c>
      <c r="D106" s="324"/>
      <c r="E106" s="324"/>
      <c r="F106" s="345" t="s">
        <v>2756</v>
      </c>
      <c r="G106" s="324"/>
      <c r="H106" s="324" t="s">
        <v>2789</v>
      </c>
      <c r="I106" s="324" t="s">
        <v>2752</v>
      </c>
      <c r="J106" s="324">
        <v>50</v>
      </c>
      <c r="K106" s="337"/>
    </row>
    <row r="107" ht="15" customHeight="1">
      <c r="B107" s="346"/>
      <c r="C107" s="324" t="s">
        <v>2758</v>
      </c>
      <c r="D107" s="324"/>
      <c r="E107" s="324"/>
      <c r="F107" s="345" t="s">
        <v>2750</v>
      </c>
      <c r="G107" s="324"/>
      <c r="H107" s="324" t="s">
        <v>2789</v>
      </c>
      <c r="I107" s="324" t="s">
        <v>2760</v>
      </c>
      <c r="J107" s="324"/>
      <c r="K107" s="337"/>
    </row>
    <row r="108" ht="15" customHeight="1">
      <c r="B108" s="346"/>
      <c r="C108" s="324" t="s">
        <v>2769</v>
      </c>
      <c r="D108" s="324"/>
      <c r="E108" s="324"/>
      <c r="F108" s="345" t="s">
        <v>2756</v>
      </c>
      <c r="G108" s="324"/>
      <c r="H108" s="324" t="s">
        <v>2789</v>
      </c>
      <c r="I108" s="324" t="s">
        <v>2752</v>
      </c>
      <c r="J108" s="324">
        <v>50</v>
      </c>
      <c r="K108" s="337"/>
    </row>
    <row r="109" ht="15" customHeight="1">
      <c r="B109" s="346"/>
      <c r="C109" s="324" t="s">
        <v>2777</v>
      </c>
      <c r="D109" s="324"/>
      <c r="E109" s="324"/>
      <c r="F109" s="345" t="s">
        <v>2756</v>
      </c>
      <c r="G109" s="324"/>
      <c r="H109" s="324" t="s">
        <v>2789</v>
      </c>
      <c r="I109" s="324" t="s">
        <v>2752</v>
      </c>
      <c r="J109" s="324">
        <v>50</v>
      </c>
      <c r="K109" s="337"/>
    </row>
    <row r="110" ht="15" customHeight="1">
      <c r="B110" s="346"/>
      <c r="C110" s="324" t="s">
        <v>2775</v>
      </c>
      <c r="D110" s="324"/>
      <c r="E110" s="324"/>
      <c r="F110" s="345" t="s">
        <v>2756</v>
      </c>
      <c r="G110" s="324"/>
      <c r="H110" s="324" t="s">
        <v>2789</v>
      </c>
      <c r="I110" s="324" t="s">
        <v>2752</v>
      </c>
      <c r="J110" s="324">
        <v>50</v>
      </c>
      <c r="K110" s="337"/>
    </row>
    <row r="111" ht="15" customHeight="1">
      <c r="B111" s="346"/>
      <c r="C111" s="324" t="s">
        <v>53</v>
      </c>
      <c r="D111" s="324"/>
      <c r="E111" s="324"/>
      <c r="F111" s="345" t="s">
        <v>2750</v>
      </c>
      <c r="G111" s="324"/>
      <c r="H111" s="324" t="s">
        <v>2790</v>
      </c>
      <c r="I111" s="324" t="s">
        <v>2752</v>
      </c>
      <c r="J111" s="324">
        <v>20</v>
      </c>
      <c r="K111" s="337"/>
    </row>
    <row r="112" ht="15" customHeight="1">
      <c r="B112" s="346"/>
      <c r="C112" s="324" t="s">
        <v>2791</v>
      </c>
      <c r="D112" s="324"/>
      <c r="E112" s="324"/>
      <c r="F112" s="345" t="s">
        <v>2750</v>
      </c>
      <c r="G112" s="324"/>
      <c r="H112" s="324" t="s">
        <v>2792</v>
      </c>
      <c r="I112" s="324" t="s">
        <v>2752</v>
      </c>
      <c r="J112" s="324">
        <v>120</v>
      </c>
      <c r="K112" s="337"/>
    </row>
    <row r="113" ht="15" customHeight="1">
      <c r="B113" s="346"/>
      <c r="C113" s="324" t="s">
        <v>38</v>
      </c>
      <c r="D113" s="324"/>
      <c r="E113" s="324"/>
      <c r="F113" s="345" t="s">
        <v>2750</v>
      </c>
      <c r="G113" s="324"/>
      <c r="H113" s="324" t="s">
        <v>2793</v>
      </c>
      <c r="I113" s="324" t="s">
        <v>2784</v>
      </c>
      <c r="J113" s="324"/>
      <c r="K113" s="337"/>
    </row>
    <row r="114" ht="15" customHeight="1">
      <c r="B114" s="346"/>
      <c r="C114" s="324" t="s">
        <v>48</v>
      </c>
      <c r="D114" s="324"/>
      <c r="E114" s="324"/>
      <c r="F114" s="345" t="s">
        <v>2750</v>
      </c>
      <c r="G114" s="324"/>
      <c r="H114" s="324" t="s">
        <v>2794</v>
      </c>
      <c r="I114" s="324" t="s">
        <v>2784</v>
      </c>
      <c r="J114" s="324"/>
      <c r="K114" s="337"/>
    </row>
    <row r="115" ht="15" customHeight="1">
      <c r="B115" s="346"/>
      <c r="C115" s="324" t="s">
        <v>57</v>
      </c>
      <c r="D115" s="324"/>
      <c r="E115" s="324"/>
      <c r="F115" s="345" t="s">
        <v>2750</v>
      </c>
      <c r="G115" s="324"/>
      <c r="H115" s="324" t="s">
        <v>2795</v>
      </c>
      <c r="I115" s="324" t="s">
        <v>2796</v>
      </c>
      <c r="J115" s="324"/>
      <c r="K115" s="337"/>
    </row>
    <row r="116" ht="15" customHeight="1">
      <c r="B116" s="349"/>
      <c r="C116" s="355"/>
      <c r="D116" s="355"/>
      <c r="E116" s="355"/>
      <c r="F116" s="355"/>
      <c r="G116" s="355"/>
      <c r="H116" s="355"/>
      <c r="I116" s="355"/>
      <c r="J116" s="355"/>
      <c r="K116" s="351"/>
    </row>
    <row r="117" ht="18.75" customHeight="1">
      <c r="B117" s="356"/>
      <c r="C117" s="320"/>
      <c r="D117" s="320"/>
      <c r="E117" s="320"/>
      <c r="F117" s="357"/>
      <c r="G117" s="320"/>
      <c r="H117" s="320"/>
      <c r="I117" s="320"/>
      <c r="J117" s="320"/>
      <c r="K117" s="356"/>
    </row>
    <row r="118" ht="18.75" customHeight="1">
      <c r="B118" s="331"/>
      <c r="C118" s="331"/>
      <c r="D118" s="331"/>
      <c r="E118" s="331"/>
      <c r="F118" s="331"/>
      <c r="G118" s="331"/>
      <c r="H118" s="331"/>
      <c r="I118" s="331"/>
      <c r="J118" s="331"/>
      <c r="K118" s="331"/>
    </row>
    <row r="119" ht="7.5" customHeight="1">
      <c r="B119" s="358"/>
      <c r="C119" s="359"/>
      <c r="D119" s="359"/>
      <c r="E119" s="359"/>
      <c r="F119" s="359"/>
      <c r="G119" s="359"/>
      <c r="H119" s="359"/>
      <c r="I119" s="359"/>
      <c r="J119" s="359"/>
      <c r="K119" s="360"/>
    </row>
    <row r="120" ht="45" customHeight="1">
      <c r="B120" s="361"/>
      <c r="C120" s="314" t="s">
        <v>2797</v>
      </c>
      <c r="D120" s="314"/>
      <c r="E120" s="314"/>
      <c r="F120" s="314"/>
      <c r="G120" s="314"/>
      <c r="H120" s="314"/>
      <c r="I120" s="314"/>
      <c r="J120" s="314"/>
      <c r="K120" s="362"/>
    </row>
    <row r="121" ht="17.25" customHeight="1">
      <c r="B121" s="363"/>
      <c r="C121" s="338" t="s">
        <v>2744</v>
      </c>
      <c r="D121" s="338"/>
      <c r="E121" s="338"/>
      <c r="F121" s="338" t="s">
        <v>2745</v>
      </c>
      <c r="G121" s="339"/>
      <c r="H121" s="338" t="s">
        <v>196</v>
      </c>
      <c r="I121" s="338" t="s">
        <v>57</v>
      </c>
      <c r="J121" s="338" t="s">
        <v>2746</v>
      </c>
      <c r="K121" s="364"/>
    </row>
    <row r="122" ht="17.25" customHeight="1">
      <c r="B122" s="363"/>
      <c r="C122" s="340" t="s">
        <v>2747</v>
      </c>
      <c r="D122" s="340"/>
      <c r="E122" s="340"/>
      <c r="F122" s="341" t="s">
        <v>2748</v>
      </c>
      <c r="G122" s="342"/>
      <c r="H122" s="340"/>
      <c r="I122" s="340"/>
      <c r="J122" s="340" t="s">
        <v>2749</v>
      </c>
      <c r="K122" s="364"/>
    </row>
    <row r="123" ht="5.25" customHeight="1">
      <c r="B123" s="365"/>
      <c r="C123" s="343"/>
      <c r="D123" s="343"/>
      <c r="E123" s="343"/>
      <c r="F123" s="343"/>
      <c r="G123" s="324"/>
      <c r="H123" s="343"/>
      <c r="I123" s="343"/>
      <c r="J123" s="343"/>
      <c r="K123" s="366"/>
    </row>
    <row r="124" ht="15" customHeight="1">
      <c r="B124" s="365"/>
      <c r="C124" s="324" t="s">
        <v>2753</v>
      </c>
      <c r="D124" s="343"/>
      <c r="E124" s="343"/>
      <c r="F124" s="345" t="s">
        <v>2750</v>
      </c>
      <c r="G124" s="324"/>
      <c r="H124" s="324" t="s">
        <v>2789</v>
      </c>
      <c r="I124" s="324" t="s">
        <v>2752</v>
      </c>
      <c r="J124" s="324">
        <v>120</v>
      </c>
      <c r="K124" s="367"/>
    </row>
    <row r="125" ht="15" customHeight="1">
      <c r="B125" s="365"/>
      <c r="C125" s="324" t="s">
        <v>2798</v>
      </c>
      <c r="D125" s="324"/>
      <c r="E125" s="324"/>
      <c r="F125" s="345" t="s">
        <v>2750</v>
      </c>
      <c r="G125" s="324"/>
      <c r="H125" s="324" t="s">
        <v>2799</v>
      </c>
      <c r="I125" s="324" t="s">
        <v>2752</v>
      </c>
      <c r="J125" s="324" t="s">
        <v>2800</v>
      </c>
      <c r="K125" s="367"/>
    </row>
    <row r="126" ht="15" customHeight="1">
      <c r="B126" s="365"/>
      <c r="C126" s="324" t="s">
        <v>85</v>
      </c>
      <c r="D126" s="324"/>
      <c r="E126" s="324"/>
      <c r="F126" s="345" t="s">
        <v>2750</v>
      </c>
      <c r="G126" s="324"/>
      <c r="H126" s="324" t="s">
        <v>2801</v>
      </c>
      <c r="I126" s="324" t="s">
        <v>2752</v>
      </c>
      <c r="J126" s="324" t="s">
        <v>2800</v>
      </c>
      <c r="K126" s="367"/>
    </row>
    <row r="127" ht="15" customHeight="1">
      <c r="B127" s="365"/>
      <c r="C127" s="324" t="s">
        <v>2761</v>
      </c>
      <c r="D127" s="324"/>
      <c r="E127" s="324"/>
      <c r="F127" s="345" t="s">
        <v>2756</v>
      </c>
      <c r="G127" s="324"/>
      <c r="H127" s="324" t="s">
        <v>2762</v>
      </c>
      <c r="I127" s="324" t="s">
        <v>2752</v>
      </c>
      <c r="J127" s="324">
        <v>15</v>
      </c>
      <c r="K127" s="367"/>
    </row>
    <row r="128" ht="15" customHeight="1">
      <c r="B128" s="365"/>
      <c r="C128" s="347" t="s">
        <v>2763</v>
      </c>
      <c r="D128" s="347"/>
      <c r="E128" s="347"/>
      <c r="F128" s="348" t="s">
        <v>2756</v>
      </c>
      <c r="G128" s="347"/>
      <c r="H128" s="347" t="s">
        <v>2764</v>
      </c>
      <c r="I128" s="347" t="s">
        <v>2752</v>
      </c>
      <c r="J128" s="347">
        <v>15</v>
      </c>
      <c r="K128" s="367"/>
    </row>
    <row r="129" ht="15" customHeight="1">
      <c r="B129" s="365"/>
      <c r="C129" s="347" t="s">
        <v>2765</v>
      </c>
      <c r="D129" s="347"/>
      <c r="E129" s="347"/>
      <c r="F129" s="348" t="s">
        <v>2756</v>
      </c>
      <c r="G129" s="347"/>
      <c r="H129" s="347" t="s">
        <v>2766</v>
      </c>
      <c r="I129" s="347" t="s">
        <v>2752</v>
      </c>
      <c r="J129" s="347">
        <v>20</v>
      </c>
      <c r="K129" s="367"/>
    </row>
    <row r="130" ht="15" customHeight="1">
      <c r="B130" s="365"/>
      <c r="C130" s="347" t="s">
        <v>2767</v>
      </c>
      <c r="D130" s="347"/>
      <c r="E130" s="347"/>
      <c r="F130" s="348" t="s">
        <v>2756</v>
      </c>
      <c r="G130" s="347"/>
      <c r="H130" s="347" t="s">
        <v>2768</v>
      </c>
      <c r="I130" s="347" t="s">
        <v>2752</v>
      </c>
      <c r="J130" s="347">
        <v>20</v>
      </c>
      <c r="K130" s="367"/>
    </row>
    <row r="131" ht="15" customHeight="1">
      <c r="B131" s="365"/>
      <c r="C131" s="324" t="s">
        <v>2755</v>
      </c>
      <c r="D131" s="324"/>
      <c r="E131" s="324"/>
      <c r="F131" s="345" t="s">
        <v>2756</v>
      </c>
      <c r="G131" s="324"/>
      <c r="H131" s="324" t="s">
        <v>2789</v>
      </c>
      <c r="I131" s="324" t="s">
        <v>2752</v>
      </c>
      <c r="J131" s="324">
        <v>50</v>
      </c>
      <c r="K131" s="367"/>
    </row>
    <row r="132" ht="15" customHeight="1">
      <c r="B132" s="365"/>
      <c r="C132" s="324" t="s">
        <v>2769</v>
      </c>
      <c r="D132" s="324"/>
      <c r="E132" s="324"/>
      <c r="F132" s="345" t="s">
        <v>2756</v>
      </c>
      <c r="G132" s="324"/>
      <c r="H132" s="324" t="s">
        <v>2789</v>
      </c>
      <c r="I132" s="324" t="s">
        <v>2752</v>
      </c>
      <c r="J132" s="324">
        <v>50</v>
      </c>
      <c r="K132" s="367"/>
    </row>
    <row r="133" ht="15" customHeight="1">
      <c r="B133" s="365"/>
      <c r="C133" s="324" t="s">
        <v>2775</v>
      </c>
      <c r="D133" s="324"/>
      <c r="E133" s="324"/>
      <c r="F133" s="345" t="s">
        <v>2756</v>
      </c>
      <c r="G133" s="324"/>
      <c r="H133" s="324" t="s">
        <v>2789</v>
      </c>
      <c r="I133" s="324" t="s">
        <v>2752</v>
      </c>
      <c r="J133" s="324">
        <v>50</v>
      </c>
      <c r="K133" s="367"/>
    </row>
    <row r="134" ht="15" customHeight="1">
      <c r="B134" s="365"/>
      <c r="C134" s="324" t="s">
        <v>2777</v>
      </c>
      <c r="D134" s="324"/>
      <c r="E134" s="324"/>
      <c r="F134" s="345" t="s">
        <v>2756</v>
      </c>
      <c r="G134" s="324"/>
      <c r="H134" s="324" t="s">
        <v>2789</v>
      </c>
      <c r="I134" s="324" t="s">
        <v>2752</v>
      </c>
      <c r="J134" s="324">
        <v>50</v>
      </c>
      <c r="K134" s="367"/>
    </row>
    <row r="135" ht="15" customHeight="1">
      <c r="B135" s="365"/>
      <c r="C135" s="324" t="s">
        <v>201</v>
      </c>
      <c r="D135" s="324"/>
      <c r="E135" s="324"/>
      <c r="F135" s="345" t="s">
        <v>2756</v>
      </c>
      <c r="G135" s="324"/>
      <c r="H135" s="324" t="s">
        <v>2802</v>
      </c>
      <c r="I135" s="324" t="s">
        <v>2752</v>
      </c>
      <c r="J135" s="324">
        <v>255</v>
      </c>
      <c r="K135" s="367"/>
    </row>
    <row r="136" ht="15" customHeight="1">
      <c r="B136" s="365"/>
      <c r="C136" s="324" t="s">
        <v>2779</v>
      </c>
      <c r="D136" s="324"/>
      <c r="E136" s="324"/>
      <c r="F136" s="345" t="s">
        <v>2750</v>
      </c>
      <c r="G136" s="324"/>
      <c r="H136" s="324" t="s">
        <v>2803</v>
      </c>
      <c r="I136" s="324" t="s">
        <v>2781</v>
      </c>
      <c r="J136" s="324"/>
      <c r="K136" s="367"/>
    </row>
    <row r="137" ht="15" customHeight="1">
      <c r="B137" s="365"/>
      <c r="C137" s="324" t="s">
        <v>2782</v>
      </c>
      <c r="D137" s="324"/>
      <c r="E137" s="324"/>
      <c r="F137" s="345" t="s">
        <v>2750</v>
      </c>
      <c r="G137" s="324"/>
      <c r="H137" s="324" t="s">
        <v>2804</v>
      </c>
      <c r="I137" s="324" t="s">
        <v>2784</v>
      </c>
      <c r="J137" s="324"/>
      <c r="K137" s="367"/>
    </row>
    <row r="138" ht="15" customHeight="1">
      <c r="B138" s="365"/>
      <c r="C138" s="324" t="s">
        <v>2785</v>
      </c>
      <c r="D138" s="324"/>
      <c r="E138" s="324"/>
      <c r="F138" s="345" t="s">
        <v>2750</v>
      </c>
      <c r="G138" s="324"/>
      <c r="H138" s="324" t="s">
        <v>2785</v>
      </c>
      <c r="I138" s="324" t="s">
        <v>2784</v>
      </c>
      <c r="J138" s="324"/>
      <c r="K138" s="367"/>
    </row>
    <row r="139" ht="15" customHeight="1">
      <c r="B139" s="365"/>
      <c r="C139" s="324" t="s">
        <v>38</v>
      </c>
      <c r="D139" s="324"/>
      <c r="E139" s="324"/>
      <c r="F139" s="345" t="s">
        <v>2750</v>
      </c>
      <c r="G139" s="324"/>
      <c r="H139" s="324" t="s">
        <v>2805</v>
      </c>
      <c r="I139" s="324" t="s">
        <v>2784</v>
      </c>
      <c r="J139" s="324"/>
      <c r="K139" s="367"/>
    </row>
    <row r="140" ht="15" customHeight="1">
      <c r="B140" s="365"/>
      <c r="C140" s="324" t="s">
        <v>2806</v>
      </c>
      <c r="D140" s="324"/>
      <c r="E140" s="324"/>
      <c r="F140" s="345" t="s">
        <v>2750</v>
      </c>
      <c r="G140" s="324"/>
      <c r="H140" s="324" t="s">
        <v>2807</v>
      </c>
      <c r="I140" s="324" t="s">
        <v>2784</v>
      </c>
      <c r="J140" s="324"/>
      <c r="K140" s="367"/>
    </row>
    <row r="141" ht="15" customHeight="1">
      <c r="B141" s="368"/>
      <c r="C141" s="369"/>
      <c r="D141" s="369"/>
      <c r="E141" s="369"/>
      <c r="F141" s="369"/>
      <c r="G141" s="369"/>
      <c r="H141" s="369"/>
      <c r="I141" s="369"/>
      <c r="J141" s="369"/>
      <c r="K141" s="370"/>
    </row>
    <row r="142" ht="18.75" customHeight="1">
      <c r="B142" s="320"/>
      <c r="C142" s="320"/>
      <c r="D142" s="320"/>
      <c r="E142" s="320"/>
      <c r="F142" s="357"/>
      <c r="G142" s="320"/>
      <c r="H142" s="320"/>
      <c r="I142" s="320"/>
      <c r="J142" s="320"/>
      <c r="K142" s="320"/>
    </row>
    <row r="143" ht="18.75" customHeight="1">
      <c r="B143" s="331"/>
      <c r="C143" s="331"/>
      <c r="D143" s="331"/>
      <c r="E143" s="331"/>
      <c r="F143" s="331"/>
      <c r="G143" s="331"/>
      <c r="H143" s="331"/>
      <c r="I143" s="331"/>
      <c r="J143" s="331"/>
      <c r="K143" s="331"/>
    </row>
    <row r="144" ht="7.5" customHeight="1">
      <c r="B144" s="332"/>
      <c r="C144" s="333"/>
      <c r="D144" s="333"/>
      <c r="E144" s="333"/>
      <c r="F144" s="333"/>
      <c r="G144" s="333"/>
      <c r="H144" s="333"/>
      <c r="I144" s="333"/>
      <c r="J144" s="333"/>
      <c r="K144" s="334"/>
    </row>
    <row r="145" ht="45" customHeight="1">
      <c r="B145" s="335"/>
      <c r="C145" s="336" t="s">
        <v>2808</v>
      </c>
      <c r="D145" s="336"/>
      <c r="E145" s="336"/>
      <c r="F145" s="336"/>
      <c r="G145" s="336"/>
      <c r="H145" s="336"/>
      <c r="I145" s="336"/>
      <c r="J145" s="336"/>
      <c r="K145" s="337"/>
    </row>
    <row r="146" ht="17.25" customHeight="1">
      <c r="B146" s="335"/>
      <c r="C146" s="338" t="s">
        <v>2744</v>
      </c>
      <c r="D146" s="338"/>
      <c r="E146" s="338"/>
      <c r="F146" s="338" t="s">
        <v>2745</v>
      </c>
      <c r="G146" s="339"/>
      <c r="H146" s="338" t="s">
        <v>196</v>
      </c>
      <c r="I146" s="338" t="s">
        <v>57</v>
      </c>
      <c r="J146" s="338" t="s">
        <v>2746</v>
      </c>
      <c r="K146" s="337"/>
    </row>
    <row r="147" ht="17.25" customHeight="1">
      <c r="B147" s="335"/>
      <c r="C147" s="340" t="s">
        <v>2747</v>
      </c>
      <c r="D147" s="340"/>
      <c r="E147" s="340"/>
      <c r="F147" s="341" t="s">
        <v>2748</v>
      </c>
      <c r="G147" s="342"/>
      <c r="H147" s="340"/>
      <c r="I147" s="340"/>
      <c r="J147" s="340" t="s">
        <v>2749</v>
      </c>
      <c r="K147" s="337"/>
    </row>
    <row r="148" ht="5.25" customHeight="1">
      <c r="B148" s="346"/>
      <c r="C148" s="343"/>
      <c r="D148" s="343"/>
      <c r="E148" s="343"/>
      <c r="F148" s="343"/>
      <c r="G148" s="344"/>
      <c r="H148" s="343"/>
      <c r="I148" s="343"/>
      <c r="J148" s="343"/>
      <c r="K148" s="367"/>
    </row>
    <row r="149" ht="15" customHeight="1">
      <c r="B149" s="346"/>
      <c r="C149" s="371" t="s">
        <v>2753</v>
      </c>
      <c r="D149" s="324"/>
      <c r="E149" s="324"/>
      <c r="F149" s="372" t="s">
        <v>2750</v>
      </c>
      <c r="G149" s="324"/>
      <c r="H149" s="371" t="s">
        <v>2789</v>
      </c>
      <c r="I149" s="371" t="s">
        <v>2752</v>
      </c>
      <c r="J149" s="371">
        <v>120</v>
      </c>
      <c r="K149" s="367"/>
    </row>
    <row r="150" ht="15" customHeight="1">
      <c r="B150" s="346"/>
      <c r="C150" s="371" t="s">
        <v>2798</v>
      </c>
      <c r="D150" s="324"/>
      <c r="E150" s="324"/>
      <c r="F150" s="372" t="s">
        <v>2750</v>
      </c>
      <c r="G150" s="324"/>
      <c r="H150" s="371" t="s">
        <v>2809</v>
      </c>
      <c r="I150" s="371" t="s">
        <v>2752</v>
      </c>
      <c r="J150" s="371" t="s">
        <v>2800</v>
      </c>
      <c r="K150" s="367"/>
    </row>
    <row r="151" ht="15" customHeight="1">
      <c r="B151" s="346"/>
      <c r="C151" s="371" t="s">
        <v>85</v>
      </c>
      <c r="D151" s="324"/>
      <c r="E151" s="324"/>
      <c r="F151" s="372" t="s">
        <v>2750</v>
      </c>
      <c r="G151" s="324"/>
      <c r="H151" s="371" t="s">
        <v>2810</v>
      </c>
      <c r="I151" s="371" t="s">
        <v>2752</v>
      </c>
      <c r="J151" s="371" t="s">
        <v>2800</v>
      </c>
      <c r="K151" s="367"/>
    </row>
    <row r="152" ht="15" customHeight="1">
      <c r="B152" s="346"/>
      <c r="C152" s="371" t="s">
        <v>2755</v>
      </c>
      <c r="D152" s="324"/>
      <c r="E152" s="324"/>
      <c r="F152" s="372" t="s">
        <v>2756</v>
      </c>
      <c r="G152" s="324"/>
      <c r="H152" s="371" t="s">
        <v>2789</v>
      </c>
      <c r="I152" s="371" t="s">
        <v>2752</v>
      </c>
      <c r="J152" s="371">
        <v>50</v>
      </c>
      <c r="K152" s="367"/>
    </row>
    <row r="153" ht="15" customHeight="1">
      <c r="B153" s="346"/>
      <c r="C153" s="371" t="s">
        <v>2758</v>
      </c>
      <c r="D153" s="324"/>
      <c r="E153" s="324"/>
      <c r="F153" s="372" t="s">
        <v>2750</v>
      </c>
      <c r="G153" s="324"/>
      <c r="H153" s="371" t="s">
        <v>2789</v>
      </c>
      <c r="I153" s="371" t="s">
        <v>2760</v>
      </c>
      <c r="J153" s="371"/>
      <c r="K153" s="367"/>
    </row>
    <row r="154" ht="15" customHeight="1">
      <c r="B154" s="346"/>
      <c r="C154" s="371" t="s">
        <v>2769</v>
      </c>
      <c r="D154" s="324"/>
      <c r="E154" s="324"/>
      <c r="F154" s="372" t="s">
        <v>2756</v>
      </c>
      <c r="G154" s="324"/>
      <c r="H154" s="371" t="s">
        <v>2789</v>
      </c>
      <c r="I154" s="371" t="s">
        <v>2752</v>
      </c>
      <c r="J154" s="371">
        <v>50</v>
      </c>
      <c r="K154" s="367"/>
    </row>
    <row r="155" ht="15" customHeight="1">
      <c r="B155" s="346"/>
      <c r="C155" s="371" t="s">
        <v>2777</v>
      </c>
      <c r="D155" s="324"/>
      <c r="E155" s="324"/>
      <c r="F155" s="372" t="s">
        <v>2756</v>
      </c>
      <c r="G155" s="324"/>
      <c r="H155" s="371" t="s">
        <v>2789</v>
      </c>
      <c r="I155" s="371" t="s">
        <v>2752</v>
      </c>
      <c r="J155" s="371">
        <v>50</v>
      </c>
      <c r="K155" s="367"/>
    </row>
    <row r="156" ht="15" customHeight="1">
      <c r="B156" s="346"/>
      <c r="C156" s="371" t="s">
        <v>2775</v>
      </c>
      <c r="D156" s="324"/>
      <c r="E156" s="324"/>
      <c r="F156" s="372" t="s">
        <v>2756</v>
      </c>
      <c r="G156" s="324"/>
      <c r="H156" s="371" t="s">
        <v>2789</v>
      </c>
      <c r="I156" s="371" t="s">
        <v>2752</v>
      </c>
      <c r="J156" s="371">
        <v>50</v>
      </c>
      <c r="K156" s="367"/>
    </row>
    <row r="157" ht="15" customHeight="1">
      <c r="B157" s="346"/>
      <c r="C157" s="371" t="s">
        <v>175</v>
      </c>
      <c r="D157" s="324"/>
      <c r="E157" s="324"/>
      <c r="F157" s="372" t="s">
        <v>2750</v>
      </c>
      <c r="G157" s="324"/>
      <c r="H157" s="371" t="s">
        <v>2811</v>
      </c>
      <c r="I157" s="371" t="s">
        <v>2752</v>
      </c>
      <c r="J157" s="371" t="s">
        <v>2812</v>
      </c>
      <c r="K157" s="367"/>
    </row>
    <row r="158" ht="15" customHeight="1">
      <c r="B158" s="346"/>
      <c r="C158" s="371" t="s">
        <v>2813</v>
      </c>
      <c r="D158" s="324"/>
      <c r="E158" s="324"/>
      <c r="F158" s="372" t="s">
        <v>2750</v>
      </c>
      <c r="G158" s="324"/>
      <c r="H158" s="371" t="s">
        <v>2814</v>
      </c>
      <c r="I158" s="371" t="s">
        <v>2784</v>
      </c>
      <c r="J158" s="371"/>
      <c r="K158" s="367"/>
    </row>
    <row r="159" ht="15" customHeight="1">
      <c r="B159" s="373"/>
      <c r="C159" s="355"/>
      <c r="D159" s="355"/>
      <c r="E159" s="355"/>
      <c r="F159" s="355"/>
      <c r="G159" s="355"/>
      <c r="H159" s="355"/>
      <c r="I159" s="355"/>
      <c r="J159" s="355"/>
      <c r="K159" s="374"/>
    </row>
    <row r="160" ht="18.75" customHeight="1">
      <c r="B160" s="320"/>
      <c r="C160" s="324"/>
      <c r="D160" s="324"/>
      <c r="E160" s="324"/>
      <c r="F160" s="345"/>
      <c r="G160" s="324"/>
      <c r="H160" s="324"/>
      <c r="I160" s="324"/>
      <c r="J160" s="324"/>
      <c r="K160" s="320"/>
    </row>
    <row r="161" ht="18.75" customHeight="1">
      <c r="B161" s="331"/>
      <c r="C161" s="331"/>
      <c r="D161" s="331"/>
      <c r="E161" s="331"/>
      <c r="F161" s="331"/>
      <c r="G161" s="331"/>
      <c r="H161" s="331"/>
      <c r="I161" s="331"/>
      <c r="J161" s="331"/>
      <c r="K161" s="331"/>
    </row>
    <row r="162" ht="7.5" customHeight="1">
      <c r="B162" s="310"/>
      <c r="C162" s="311"/>
      <c r="D162" s="311"/>
      <c r="E162" s="311"/>
      <c r="F162" s="311"/>
      <c r="G162" s="311"/>
      <c r="H162" s="311"/>
      <c r="I162" s="311"/>
      <c r="J162" s="311"/>
      <c r="K162" s="312"/>
    </row>
    <row r="163" ht="45" customHeight="1">
      <c r="B163" s="313"/>
      <c r="C163" s="314" t="s">
        <v>2815</v>
      </c>
      <c r="D163" s="314"/>
      <c r="E163" s="314"/>
      <c r="F163" s="314"/>
      <c r="G163" s="314"/>
      <c r="H163" s="314"/>
      <c r="I163" s="314"/>
      <c r="J163" s="314"/>
      <c r="K163" s="315"/>
    </row>
    <row r="164" ht="17.25" customHeight="1">
      <c r="B164" s="313"/>
      <c r="C164" s="338" t="s">
        <v>2744</v>
      </c>
      <c r="D164" s="338"/>
      <c r="E164" s="338"/>
      <c r="F164" s="338" t="s">
        <v>2745</v>
      </c>
      <c r="G164" s="375"/>
      <c r="H164" s="376" t="s">
        <v>196</v>
      </c>
      <c r="I164" s="376" t="s">
        <v>57</v>
      </c>
      <c r="J164" s="338" t="s">
        <v>2746</v>
      </c>
      <c r="K164" s="315"/>
    </row>
    <row r="165" ht="17.25" customHeight="1">
      <c r="B165" s="316"/>
      <c r="C165" s="340" t="s">
        <v>2747</v>
      </c>
      <c r="D165" s="340"/>
      <c r="E165" s="340"/>
      <c r="F165" s="341" t="s">
        <v>2748</v>
      </c>
      <c r="G165" s="377"/>
      <c r="H165" s="378"/>
      <c r="I165" s="378"/>
      <c r="J165" s="340" t="s">
        <v>2749</v>
      </c>
      <c r="K165" s="318"/>
    </row>
    <row r="166" ht="5.25" customHeight="1">
      <c r="B166" s="346"/>
      <c r="C166" s="343"/>
      <c r="D166" s="343"/>
      <c r="E166" s="343"/>
      <c r="F166" s="343"/>
      <c r="G166" s="344"/>
      <c r="H166" s="343"/>
      <c r="I166" s="343"/>
      <c r="J166" s="343"/>
      <c r="K166" s="367"/>
    </row>
    <row r="167" ht="15" customHeight="1">
      <c r="B167" s="346"/>
      <c r="C167" s="324" t="s">
        <v>2753</v>
      </c>
      <c r="D167" s="324"/>
      <c r="E167" s="324"/>
      <c r="F167" s="345" t="s">
        <v>2750</v>
      </c>
      <c r="G167" s="324"/>
      <c r="H167" s="324" t="s">
        <v>2789</v>
      </c>
      <c r="I167" s="324" t="s">
        <v>2752</v>
      </c>
      <c r="J167" s="324">
        <v>120</v>
      </c>
      <c r="K167" s="367"/>
    </row>
    <row r="168" ht="15" customHeight="1">
      <c r="B168" s="346"/>
      <c r="C168" s="324" t="s">
        <v>2798</v>
      </c>
      <c r="D168" s="324"/>
      <c r="E168" s="324"/>
      <c r="F168" s="345" t="s">
        <v>2750</v>
      </c>
      <c r="G168" s="324"/>
      <c r="H168" s="324" t="s">
        <v>2799</v>
      </c>
      <c r="I168" s="324" t="s">
        <v>2752</v>
      </c>
      <c r="J168" s="324" t="s">
        <v>2800</v>
      </c>
      <c r="K168" s="367"/>
    </row>
    <row r="169" ht="15" customHeight="1">
      <c r="B169" s="346"/>
      <c r="C169" s="324" t="s">
        <v>85</v>
      </c>
      <c r="D169" s="324"/>
      <c r="E169" s="324"/>
      <c r="F169" s="345" t="s">
        <v>2750</v>
      </c>
      <c r="G169" s="324"/>
      <c r="H169" s="324" t="s">
        <v>2816</v>
      </c>
      <c r="I169" s="324" t="s">
        <v>2752</v>
      </c>
      <c r="J169" s="324" t="s">
        <v>2800</v>
      </c>
      <c r="K169" s="367"/>
    </row>
    <row r="170" ht="15" customHeight="1">
      <c r="B170" s="346"/>
      <c r="C170" s="324" t="s">
        <v>2755</v>
      </c>
      <c r="D170" s="324"/>
      <c r="E170" s="324"/>
      <c r="F170" s="345" t="s">
        <v>2756</v>
      </c>
      <c r="G170" s="324"/>
      <c r="H170" s="324" t="s">
        <v>2816</v>
      </c>
      <c r="I170" s="324" t="s">
        <v>2752</v>
      </c>
      <c r="J170" s="324">
        <v>50</v>
      </c>
      <c r="K170" s="367"/>
    </row>
    <row r="171" ht="15" customHeight="1">
      <c r="B171" s="346"/>
      <c r="C171" s="324" t="s">
        <v>2758</v>
      </c>
      <c r="D171" s="324"/>
      <c r="E171" s="324"/>
      <c r="F171" s="345" t="s">
        <v>2750</v>
      </c>
      <c r="G171" s="324"/>
      <c r="H171" s="324" t="s">
        <v>2816</v>
      </c>
      <c r="I171" s="324" t="s">
        <v>2760</v>
      </c>
      <c r="J171" s="324"/>
      <c r="K171" s="367"/>
    </row>
    <row r="172" ht="15" customHeight="1">
      <c r="B172" s="346"/>
      <c r="C172" s="324" t="s">
        <v>2769</v>
      </c>
      <c r="D172" s="324"/>
      <c r="E172" s="324"/>
      <c r="F172" s="345" t="s">
        <v>2756</v>
      </c>
      <c r="G172" s="324"/>
      <c r="H172" s="324" t="s">
        <v>2816</v>
      </c>
      <c r="I172" s="324" t="s">
        <v>2752</v>
      </c>
      <c r="J172" s="324">
        <v>50</v>
      </c>
      <c r="K172" s="367"/>
    </row>
    <row r="173" ht="15" customHeight="1">
      <c r="B173" s="346"/>
      <c r="C173" s="324" t="s">
        <v>2777</v>
      </c>
      <c r="D173" s="324"/>
      <c r="E173" s="324"/>
      <c r="F173" s="345" t="s">
        <v>2756</v>
      </c>
      <c r="G173" s="324"/>
      <c r="H173" s="324" t="s">
        <v>2816</v>
      </c>
      <c r="I173" s="324" t="s">
        <v>2752</v>
      </c>
      <c r="J173" s="324">
        <v>50</v>
      </c>
      <c r="K173" s="367"/>
    </row>
    <row r="174" ht="15" customHeight="1">
      <c r="B174" s="346"/>
      <c r="C174" s="324" t="s">
        <v>2775</v>
      </c>
      <c r="D174" s="324"/>
      <c r="E174" s="324"/>
      <c r="F174" s="345" t="s">
        <v>2756</v>
      </c>
      <c r="G174" s="324"/>
      <c r="H174" s="324" t="s">
        <v>2816</v>
      </c>
      <c r="I174" s="324" t="s">
        <v>2752</v>
      </c>
      <c r="J174" s="324">
        <v>50</v>
      </c>
      <c r="K174" s="367"/>
    </row>
    <row r="175" ht="15" customHeight="1">
      <c r="B175" s="346"/>
      <c r="C175" s="324" t="s">
        <v>195</v>
      </c>
      <c r="D175" s="324"/>
      <c r="E175" s="324"/>
      <c r="F175" s="345" t="s">
        <v>2750</v>
      </c>
      <c r="G175" s="324"/>
      <c r="H175" s="324" t="s">
        <v>2817</v>
      </c>
      <c r="I175" s="324" t="s">
        <v>2818</v>
      </c>
      <c r="J175" s="324"/>
      <c r="K175" s="367"/>
    </row>
    <row r="176" ht="15" customHeight="1">
      <c r="B176" s="346"/>
      <c r="C176" s="324" t="s">
        <v>57</v>
      </c>
      <c r="D176" s="324"/>
      <c r="E176" s="324"/>
      <c r="F176" s="345" t="s">
        <v>2750</v>
      </c>
      <c r="G176" s="324"/>
      <c r="H176" s="324" t="s">
        <v>2819</v>
      </c>
      <c r="I176" s="324" t="s">
        <v>2820</v>
      </c>
      <c r="J176" s="324">
        <v>1</v>
      </c>
      <c r="K176" s="367"/>
    </row>
    <row r="177" ht="15" customHeight="1">
      <c r="B177" s="346"/>
      <c r="C177" s="324" t="s">
        <v>53</v>
      </c>
      <c r="D177" s="324"/>
      <c r="E177" s="324"/>
      <c r="F177" s="345" t="s">
        <v>2750</v>
      </c>
      <c r="G177" s="324"/>
      <c r="H177" s="324" t="s">
        <v>2821</v>
      </c>
      <c r="I177" s="324" t="s">
        <v>2752</v>
      </c>
      <c r="J177" s="324">
        <v>20</v>
      </c>
      <c r="K177" s="367"/>
    </row>
    <row r="178" ht="15" customHeight="1">
      <c r="B178" s="346"/>
      <c r="C178" s="324" t="s">
        <v>196</v>
      </c>
      <c r="D178" s="324"/>
      <c r="E178" s="324"/>
      <c r="F178" s="345" t="s">
        <v>2750</v>
      </c>
      <c r="G178" s="324"/>
      <c r="H178" s="324" t="s">
        <v>2822</v>
      </c>
      <c r="I178" s="324" t="s">
        <v>2752</v>
      </c>
      <c r="J178" s="324">
        <v>255</v>
      </c>
      <c r="K178" s="367"/>
    </row>
    <row r="179" ht="15" customHeight="1">
      <c r="B179" s="346"/>
      <c r="C179" s="324" t="s">
        <v>197</v>
      </c>
      <c r="D179" s="324"/>
      <c r="E179" s="324"/>
      <c r="F179" s="345" t="s">
        <v>2750</v>
      </c>
      <c r="G179" s="324"/>
      <c r="H179" s="324" t="s">
        <v>2715</v>
      </c>
      <c r="I179" s="324" t="s">
        <v>2752</v>
      </c>
      <c r="J179" s="324">
        <v>10</v>
      </c>
      <c r="K179" s="367"/>
    </row>
    <row r="180" ht="15" customHeight="1">
      <c r="B180" s="346"/>
      <c r="C180" s="324" t="s">
        <v>198</v>
      </c>
      <c r="D180" s="324"/>
      <c r="E180" s="324"/>
      <c r="F180" s="345" t="s">
        <v>2750</v>
      </c>
      <c r="G180" s="324"/>
      <c r="H180" s="324" t="s">
        <v>2823</v>
      </c>
      <c r="I180" s="324" t="s">
        <v>2784</v>
      </c>
      <c r="J180" s="324"/>
      <c r="K180" s="367"/>
    </row>
    <row r="181" ht="15" customHeight="1">
      <c r="B181" s="346"/>
      <c r="C181" s="324" t="s">
        <v>2824</v>
      </c>
      <c r="D181" s="324"/>
      <c r="E181" s="324"/>
      <c r="F181" s="345" t="s">
        <v>2750</v>
      </c>
      <c r="G181" s="324"/>
      <c r="H181" s="324" t="s">
        <v>2825</v>
      </c>
      <c r="I181" s="324" t="s">
        <v>2784</v>
      </c>
      <c r="J181" s="324"/>
      <c r="K181" s="367"/>
    </row>
    <row r="182" ht="15" customHeight="1">
      <c r="B182" s="346"/>
      <c r="C182" s="324" t="s">
        <v>2813</v>
      </c>
      <c r="D182" s="324"/>
      <c r="E182" s="324"/>
      <c r="F182" s="345" t="s">
        <v>2750</v>
      </c>
      <c r="G182" s="324"/>
      <c r="H182" s="324" t="s">
        <v>2826</v>
      </c>
      <c r="I182" s="324" t="s">
        <v>2784</v>
      </c>
      <c r="J182" s="324"/>
      <c r="K182" s="367"/>
    </row>
    <row r="183" ht="15" customHeight="1">
      <c r="B183" s="346"/>
      <c r="C183" s="324" t="s">
        <v>200</v>
      </c>
      <c r="D183" s="324"/>
      <c r="E183" s="324"/>
      <c r="F183" s="345" t="s">
        <v>2756</v>
      </c>
      <c r="G183" s="324"/>
      <c r="H183" s="324" t="s">
        <v>2827</v>
      </c>
      <c r="I183" s="324" t="s">
        <v>2752</v>
      </c>
      <c r="J183" s="324">
        <v>50</v>
      </c>
      <c r="K183" s="367"/>
    </row>
    <row r="184" ht="15" customHeight="1">
      <c r="B184" s="346"/>
      <c r="C184" s="324" t="s">
        <v>2828</v>
      </c>
      <c r="D184" s="324"/>
      <c r="E184" s="324"/>
      <c r="F184" s="345" t="s">
        <v>2756</v>
      </c>
      <c r="G184" s="324"/>
      <c r="H184" s="324" t="s">
        <v>2829</v>
      </c>
      <c r="I184" s="324" t="s">
        <v>2830</v>
      </c>
      <c r="J184" s="324"/>
      <c r="K184" s="367"/>
    </row>
    <row r="185" ht="15" customHeight="1">
      <c r="B185" s="346"/>
      <c r="C185" s="324" t="s">
        <v>2831</v>
      </c>
      <c r="D185" s="324"/>
      <c r="E185" s="324"/>
      <c r="F185" s="345" t="s">
        <v>2756</v>
      </c>
      <c r="G185" s="324"/>
      <c r="H185" s="324" t="s">
        <v>2832</v>
      </c>
      <c r="I185" s="324" t="s">
        <v>2830</v>
      </c>
      <c r="J185" s="324"/>
      <c r="K185" s="367"/>
    </row>
    <row r="186" ht="15" customHeight="1">
      <c r="B186" s="346"/>
      <c r="C186" s="324" t="s">
        <v>2833</v>
      </c>
      <c r="D186" s="324"/>
      <c r="E186" s="324"/>
      <c r="F186" s="345" t="s">
        <v>2756</v>
      </c>
      <c r="G186" s="324"/>
      <c r="H186" s="324" t="s">
        <v>2834</v>
      </c>
      <c r="I186" s="324" t="s">
        <v>2830</v>
      </c>
      <c r="J186" s="324"/>
      <c r="K186" s="367"/>
    </row>
    <row r="187" ht="15" customHeight="1">
      <c r="B187" s="346"/>
      <c r="C187" s="379" t="s">
        <v>2835</v>
      </c>
      <c r="D187" s="324"/>
      <c r="E187" s="324"/>
      <c r="F187" s="345" t="s">
        <v>2756</v>
      </c>
      <c r="G187" s="324"/>
      <c r="H187" s="324" t="s">
        <v>2836</v>
      </c>
      <c r="I187" s="324" t="s">
        <v>2837</v>
      </c>
      <c r="J187" s="380" t="s">
        <v>2838</v>
      </c>
      <c r="K187" s="367"/>
    </row>
    <row r="188" ht="15" customHeight="1">
      <c r="B188" s="346"/>
      <c r="C188" s="330" t="s">
        <v>42</v>
      </c>
      <c r="D188" s="324"/>
      <c r="E188" s="324"/>
      <c r="F188" s="345" t="s">
        <v>2750</v>
      </c>
      <c r="G188" s="324"/>
      <c r="H188" s="320" t="s">
        <v>2839</v>
      </c>
      <c r="I188" s="324" t="s">
        <v>2840</v>
      </c>
      <c r="J188" s="324"/>
      <c r="K188" s="367"/>
    </row>
    <row r="189" ht="15" customHeight="1">
      <c r="B189" s="346"/>
      <c r="C189" s="330" t="s">
        <v>2841</v>
      </c>
      <c r="D189" s="324"/>
      <c r="E189" s="324"/>
      <c r="F189" s="345" t="s">
        <v>2750</v>
      </c>
      <c r="G189" s="324"/>
      <c r="H189" s="324" t="s">
        <v>2842</v>
      </c>
      <c r="I189" s="324" t="s">
        <v>2784</v>
      </c>
      <c r="J189" s="324"/>
      <c r="K189" s="367"/>
    </row>
    <row r="190" ht="15" customHeight="1">
      <c r="B190" s="346"/>
      <c r="C190" s="330" t="s">
        <v>2843</v>
      </c>
      <c r="D190" s="324"/>
      <c r="E190" s="324"/>
      <c r="F190" s="345" t="s">
        <v>2750</v>
      </c>
      <c r="G190" s="324"/>
      <c r="H190" s="324" t="s">
        <v>2844</v>
      </c>
      <c r="I190" s="324" t="s">
        <v>2784</v>
      </c>
      <c r="J190" s="324"/>
      <c r="K190" s="367"/>
    </row>
    <row r="191" ht="15" customHeight="1">
      <c r="B191" s="346"/>
      <c r="C191" s="330" t="s">
        <v>2845</v>
      </c>
      <c r="D191" s="324"/>
      <c r="E191" s="324"/>
      <c r="F191" s="345" t="s">
        <v>2756</v>
      </c>
      <c r="G191" s="324"/>
      <c r="H191" s="324" t="s">
        <v>2846</v>
      </c>
      <c r="I191" s="324" t="s">
        <v>2784</v>
      </c>
      <c r="J191" s="324"/>
      <c r="K191" s="367"/>
    </row>
    <row r="192" ht="15" customHeight="1">
      <c r="B192" s="373"/>
      <c r="C192" s="381"/>
      <c r="D192" s="355"/>
      <c r="E192" s="355"/>
      <c r="F192" s="355"/>
      <c r="G192" s="355"/>
      <c r="H192" s="355"/>
      <c r="I192" s="355"/>
      <c r="J192" s="355"/>
      <c r="K192" s="374"/>
    </row>
    <row r="193" ht="18.75" customHeight="1">
      <c r="B193" s="320"/>
      <c r="C193" s="324"/>
      <c r="D193" s="324"/>
      <c r="E193" s="324"/>
      <c r="F193" s="345"/>
      <c r="G193" s="324"/>
      <c r="H193" s="324"/>
      <c r="I193" s="324"/>
      <c r="J193" s="324"/>
      <c r="K193" s="320"/>
    </row>
    <row r="194" ht="18.75" customHeight="1">
      <c r="B194" s="320"/>
      <c r="C194" s="324"/>
      <c r="D194" s="324"/>
      <c r="E194" s="324"/>
      <c r="F194" s="345"/>
      <c r="G194" s="324"/>
      <c r="H194" s="324"/>
      <c r="I194" s="324"/>
      <c r="J194" s="324"/>
      <c r="K194" s="320"/>
    </row>
    <row r="195" ht="18.75" customHeight="1">
      <c r="B195" s="331"/>
      <c r="C195" s="331"/>
      <c r="D195" s="331"/>
      <c r="E195" s="331"/>
      <c r="F195" s="331"/>
      <c r="G195" s="331"/>
      <c r="H195" s="331"/>
      <c r="I195" s="331"/>
      <c r="J195" s="331"/>
      <c r="K195" s="331"/>
    </row>
    <row r="196" ht="13.5">
      <c r="B196" s="310"/>
      <c r="C196" s="311"/>
      <c r="D196" s="311"/>
      <c r="E196" s="311"/>
      <c r="F196" s="311"/>
      <c r="G196" s="311"/>
      <c r="H196" s="311"/>
      <c r="I196" s="311"/>
      <c r="J196" s="311"/>
      <c r="K196" s="312"/>
    </row>
    <row r="197" ht="21">
      <c r="B197" s="313"/>
      <c r="C197" s="314" t="s">
        <v>2847</v>
      </c>
      <c r="D197" s="314"/>
      <c r="E197" s="314"/>
      <c r="F197" s="314"/>
      <c r="G197" s="314"/>
      <c r="H197" s="314"/>
      <c r="I197" s="314"/>
      <c r="J197" s="314"/>
      <c r="K197" s="315"/>
    </row>
    <row r="198" ht="25.5" customHeight="1">
      <c r="B198" s="313"/>
      <c r="C198" s="382" t="s">
        <v>2848</v>
      </c>
      <c r="D198" s="382"/>
      <c r="E198" s="382"/>
      <c r="F198" s="382" t="s">
        <v>2849</v>
      </c>
      <c r="G198" s="383"/>
      <c r="H198" s="382" t="s">
        <v>2850</v>
      </c>
      <c r="I198" s="382"/>
      <c r="J198" s="382"/>
      <c r="K198" s="315"/>
    </row>
    <row r="199" ht="5.25" customHeight="1">
      <c r="B199" s="346"/>
      <c r="C199" s="343"/>
      <c r="D199" s="343"/>
      <c r="E199" s="343"/>
      <c r="F199" s="343"/>
      <c r="G199" s="324"/>
      <c r="H199" s="343"/>
      <c r="I199" s="343"/>
      <c r="J199" s="343"/>
      <c r="K199" s="367"/>
    </row>
    <row r="200" ht="15" customHeight="1">
      <c r="B200" s="346"/>
      <c r="C200" s="324" t="s">
        <v>2840</v>
      </c>
      <c r="D200" s="324"/>
      <c r="E200" s="324"/>
      <c r="F200" s="345" t="s">
        <v>43</v>
      </c>
      <c r="G200" s="324"/>
      <c r="H200" s="324" t="s">
        <v>2851</v>
      </c>
      <c r="I200" s="324"/>
      <c r="J200" s="324"/>
      <c r="K200" s="367"/>
    </row>
    <row r="201" ht="15" customHeight="1">
      <c r="B201" s="346"/>
      <c r="C201" s="352"/>
      <c r="D201" s="324"/>
      <c r="E201" s="324"/>
      <c r="F201" s="345" t="s">
        <v>44</v>
      </c>
      <c r="G201" s="324"/>
      <c r="H201" s="324" t="s">
        <v>2852</v>
      </c>
      <c r="I201" s="324"/>
      <c r="J201" s="324"/>
      <c r="K201" s="367"/>
    </row>
    <row r="202" ht="15" customHeight="1">
      <c r="B202" s="346"/>
      <c r="C202" s="352"/>
      <c r="D202" s="324"/>
      <c r="E202" s="324"/>
      <c r="F202" s="345" t="s">
        <v>47</v>
      </c>
      <c r="G202" s="324"/>
      <c r="H202" s="324" t="s">
        <v>2853</v>
      </c>
      <c r="I202" s="324"/>
      <c r="J202" s="324"/>
      <c r="K202" s="367"/>
    </row>
    <row r="203" ht="15" customHeight="1">
      <c r="B203" s="346"/>
      <c r="C203" s="324"/>
      <c r="D203" s="324"/>
      <c r="E203" s="324"/>
      <c r="F203" s="345" t="s">
        <v>45</v>
      </c>
      <c r="G203" s="324"/>
      <c r="H203" s="324" t="s">
        <v>2854</v>
      </c>
      <c r="I203" s="324"/>
      <c r="J203" s="324"/>
      <c r="K203" s="367"/>
    </row>
    <row r="204" ht="15" customHeight="1">
      <c r="B204" s="346"/>
      <c r="C204" s="324"/>
      <c r="D204" s="324"/>
      <c r="E204" s="324"/>
      <c r="F204" s="345" t="s">
        <v>46</v>
      </c>
      <c r="G204" s="324"/>
      <c r="H204" s="324" t="s">
        <v>2855</v>
      </c>
      <c r="I204" s="324"/>
      <c r="J204" s="324"/>
      <c r="K204" s="367"/>
    </row>
    <row r="205" ht="15" customHeight="1">
      <c r="B205" s="346"/>
      <c r="C205" s="324"/>
      <c r="D205" s="324"/>
      <c r="E205" s="324"/>
      <c r="F205" s="345"/>
      <c r="G205" s="324"/>
      <c r="H205" s="324"/>
      <c r="I205" s="324"/>
      <c r="J205" s="324"/>
      <c r="K205" s="367"/>
    </row>
    <row r="206" ht="15" customHeight="1">
      <c r="B206" s="346"/>
      <c r="C206" s="324" t="s">
        <v>2796</v>
      </c>
      <c r="D206" s="324"/>
      <c r="E206" s="324"/>
      <c r="F206" s="345" t="s">
        <v>78</v>
      </c>
      <c r="G206" s="324"/>
      <c r="H206" s="324" t="s">
        <v>2856</v>
      </c>
      <c r="I206" s="324"/>
      <c r="J206" s="324"/>
      <c r="K206" s="367"/>
    </row>
    <row r="207" ht="15" customHeight="1">
      <c r="B207" s="346"/>
      <c r="C207" s="352"/>
      <c r="D207" s="324"/>
      <c r="E207" s="324"/>
      <c r="F207" s="345" t="s">
        <v>2696</v>
      </c>
      <c r="G207" s="324"/>
      <c r="H207" s="324" t="s">
        <v>2697</v>
      </c>
      <c r="I207" s="324"/>
      <c r="J207" s="324"/>
      <c r="K207" s="367"/>
    </row>
    <row r="208" ht="15" customHeight="1">
      <c r="B208" s="346"/>
      <c r="C208" s="324"/>
      <c r="D208" s="324"/>
      <c r="E208" s="324"/>
      <c r="F208" s="345" t="s">
        <v>2694</v>
      </c>
      <c r="G208" s="324"/>
      <c r="H208" s="324" t="s">
        <v>2857</v>
      </c>
      <c r="I208" s="324"/>
      <c r="J208" s="324"/>
      <c r="K208" s="367"/>
    </row>
    <row r="209" ht="15" customHeight="1">
      <c r="B209" s="384"/>
      <c r="C209" s="352"/>
      <c r="D209" s="352"/>
      <c r="E209" s="352"/>
      <c r="F209" s="345" t="s">
        <v>158</v>
      </c>
      <c r="G209" s="330"/>
      <c r="H209" s="371" t="s">
        <v>2698</v>
      </c>
      <c r="I209" s="371"/>
      <c r="J209" s="371"/>
      <c r="K209" s="385"/>
    </row>
    <row r="210" ht="15" customHeight="1">
      <c r="B210" s="384"/>
      <c r="C210" s="352"/>
      <c r="D210" s="352"/>
      <c r="E210" s="352"/>
      <c r="F210" s="345" t="s">
        <v>2699</v>
      </c>
      <c r="G210" s="330"/>
      <c r="H210" s="371" t="s">
        <v>2676</v>
      </c>
      <c r="I210" s="371"/>
      <c r="J210" s="371"/>
      <c r="K210" s="385"/>
    </row>
    <row r="211" ht="15" customHeight="1">
      <c r="B211" s="384"/>
      <c r="C211" s="352"/>
      <c r="D211" s="352"/>
      <c r="E211" s="352"/>
      <c r="F211" s="386"/>
      <c r="G211" s="330"/>
      <c r="H211" s="387"/>
      <c r="I211" s="387"/>
      <c r="J211" s="387"/>
      <c r="K211" s="385"/>
    </row>
    <row r="212" ht="15" customHeight="1">
      <c r="B212" s="384"/>
      <c r="C212" s="324" t="s">
        <v>2820</v>
      </c>
      <c r="D212" s="352"/>
      <c r="E212" s="352"/>
      <c r="F212" s="345">
        <v>1</v>
      </c>
      <c r="G212" s="330"/>
      <c r="H212" s="371" t="s">
        <v>2858</v>
      </c>
      <c r="I212" s="371"/>
      <c r="J212" s="371"/>
      <c r="K212" s="385"/>
    </row>
    <row r="213" ht="15" customHeight="1">
      <c r="B213" s="384"/>
      <c r="C213" s="352"/>
      <c r="D213" s="352"/>
      <c r="E213" s="352"/>
      <c r="F213" s="345">
        <v>2</v>
      </c>
      <c r="G213" s="330"/>
      <c r="H213" s="371" t="s">
        <v>2859</v>
      </c>
      <c r="I213" s="371"/>
      <c r="J213" s="371"/>
      <c r="K213" s="385"/>
    </row>
    <row r="214" ht="15" customHeight="1">
      <c r="B214" s="384"/>
      <c r="C214" s="352"/>
      <c r="D214" s="352"/>
      <c r="E214" s="352"/>
      <c r="F214" s="345">
        <v>3</v>
      </c>
      <c r="G214" s="330"/>
      <c r="H214" s="371" t="s">
        <v>2860</v>
      </c>
      <c r="I214" s="371"/>
      <c r="J214" s="371"/>
      <c r="K214" s="385"/>
    </row>
    <row r="215" ht="15" customHeight="1">
      <c r="B215" s="384"/>
      <c r="C215" s="352"/>
      <c r="D215" s="352"/>
      <c r="E215" s="352"/>
      <c r="F215" s="345">
        <v>4</v>
      </c>
      <c r="G215" s="330"/>
      <c r="H215" s="371" t="s">
        <v>2861</v>
      </c>
      <c r="I215" s="371"/>
      <c r="J215" s="371"/>
      <c r="K215" s="385"/>
    </row>
    <row r="216" ht="12.75" customHeight="1">
      <c r="B216" s="388"/>
      <c r="C216" s="389"/>
      <c r="D216" s="389"/>
      <c r="E216" s="389"/>
      <c r="F216" s="389"/>
      <c r="G216" s="389"/>
      <c r="H216" s="389"/>
      <c r="I216" s="389"/>
      <c r="J216" s="389"/>
      <c r="K216" s="390"/>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86</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170</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172</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ROUND(J97,2)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ROUND(SUM(BE97:BE512), 2)</f>
        <v>0</v>
      </c>
      <c r="G32" s="48"/>
      <c r="H32" s="48"/>
      <c r="I32" s="171">
        <v>0.20999999999999999</v>
      </c>
      <c r="J32" s="170">
        <f>ROUND(ROUND((SUM(BE97:BE512)), 2)*I32, 2)</f>
        <v>0</v>
      </c>
      <c r="K32" s="52"/>
    </row>
    <row r="33" s="1" customFormat="1" ht="14.4" customHeight="1">
      <c r="B33" s="47"/>
      <c r="C33" s="48"/>
      <c r="D33" s="48"/>
      <c r="E33" s="56" t="s">
        <v>44</v>
      </c>
      <c r="F33" s="170">
        <f>ROUND(SUM(BF97:BF512), 2)</f>
        <v>0</v>
      </c>
      <c r="G33" s="48"/>
      <c r="H33" s="48"/>
      <c r="I33" s="171">
        <v>0.14999999999999999</v>
      </c>
      <c r="J33" s="170">
        <f>ROUND(ROUND((SUM(BF97:BF512)), 2)*I33, 2)</f>
        <v>0</v>
      </c>
      <c r="K33" s="52"/>
    </row>
    <row r="34" hidden="1" s="1" customFormat="1" ht="14.4" customHeight="1">
      <c r="B34" s="47"/>
      <c r="C34" s="48"/>
      <c r="D34" s="48"/>
      <c r="E34" s="56" t="s">
        <v>45</v>
      </c>
      <c r="F34" s="170">
        <f>ROUND(SUM(BG97:BG512), 2)</f>
        <v>0</v>
      </c>
      <c r="G34" s="48"/>
      <c r="H34" s="48"/>
      <c r="I34" s="171">
        <v>0.20999999999999999</v>
      </c>
      <c r="J34" s="170">
        <v>0</v>
      </c>
      <c r="K34" s="52"/>
    </row>
    <row r="35" hidden="1" s="1" customFormat="1" ht="14.4" customHeight="1">
      <c r="B35" s="47"/>
      <c r="C35" s="48"/>
      <c r="D35" s="48"/>
      <c r="E35" s="56" t="s">
        <v>46</v>
      </c>
      <c r="F35" s="170">
        <f>ROUND(SUM(BH97:BH512), 2)</f>
        <v>0</v>
      </c>
      <c r="G35" s="48"/>
      <c r="H35" s="48"/>
      <c r="I35" s="171">
        <v>0.14999999999999999</v>
      </c>
      <c r="J35" s="170">
        <v>0</v>
      </c>
      <c r="K35" s="52"/>
    </row>
    <row r="36" hidden="1" s="1" customFormat="1" ht="14.4" customHeight="1">
      <c r="B36" s="47"/>
      <c r="C36" s="48"/>
      <c r="D36" s="48"/>
      <c r="E36" s="56" t="s">
        <v>47</v>
      </c>
      <c r="F36" s="170">
        <f>ROUND(SUM(BI97:BI512),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170</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01.1 - Soupis prací - Demolice a příprava území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J97</f>
        <v>0</v>
      </c>
      <c r="K60" s="52"/>
      <c r="AU60" s="25" t="s">
        <v>178</v>
      </c>
    </row>
    <row r="61" s="8" customFormat="1" ht="24.96" customHeight="1">
      <c r="B61" s="190"/>
      <c r="C61" s="191"/>
      <c r="D61" s="192" t="s">
        <v>179</v>
      </c>
      <c r="E61" s="193"/>
      <c r="F61" s="193"/>
      <c r="G61" s="193"/>
      <c r="H61" s="193"/>
      <c r="I61" s="194"/>
      <c r="J61" s="195">
        <f>J98</f>
        <v>0</v>
      </c>
      <c r="K61" s="196"/>
    </row>
    <row r="62" s="9" customFormat="1" ht="19.92" customHeight="1">
      <c r="B62" s="197"/>
      <c r="C62" s="198"/>
      <c r="D62" s="199" t="s">
        <v>180</v>
      </c>
      <c r="E62" s="200"/>
      <c r="F62" s="200"/>
      <c r="G62" s="200"/>
      <c r="H62" s="200"/>
      <c r="I62" s="201"/>
      <c r="J62" s="202">
        <f>J99</f>
        <v>0</v>
      </c>
      <c r="K62" s="203"/>
    </row>
    <row r="63" s="9" customFormat="1" ht="19.92" customHeight="1">
      <c r="B63" s="197"/>
      <c r="C63" s="198"/>
      <c r="D63" s="199" t="s">
        <v>181</v>
      </c>
      <c r="E63" s="200"/>
      <c r="F63" s="200"/>
      <c r="G63" s="200"/>
      <c r="H63" s="200"/>
      <c r="I63" s="201"/>
      <c r="J63" s="202">
        <f>J201</f>
        <v>0</v>
      </c>
      <c r="K63" s="203"/>
    </row>
    <row r="64" s="9" customFormat="1" ht="19.92" customHeight="1">
      <c r="B64" s="197"/>
      <c r="C64" s="198"/>
      <c r="D64" s="199" t="s">
        <v>182</v>
      </c>
      <c r="E64" s="200"/>
      <c r="F64" s="200"/>
      <c r="G64" s="200"/>
      <c r="H64" s="200"/>
      <c r="I64" s="201"/>
      <c r="J64" s="202">
        <f>J205</f>
        <v>0</v>
      </c>
      <c r="K64" s="203"/>
    </row>
    <row r="65" s="9" customFormat="1" ht="19.92" customHeight="1">
      <c r="B65" s="197"/>
      <c r="C65" s="198"/>
      <c r="D65" s="199" t="s">
        <v>183</v>
      </c>
      <c r="E65" s="200"/>
      <c r="F65" s="200"/>
      <c r="G65" s="200"/>
      <c r="H65" s="200"/>
      <c r="I65" s="201"/>
      <c r="J65" s="202">
        <f>J210</f>
        <v>0</v>
      </c>
      <c r="K65" s="203"/>
    </row>
    <row r="66" s="9" customFormat="1" ht="19.92" customHeight="1">
      <c r="B66" s="197"/>
      <c r="C66" s="198"/>
      <c r="D66" s="199" t="s">
        <v>184</v>
      </c>
      <c r="E66" s="200"/>
      <c r="F66" s="200"/>
      <c r="G66" s="200"/>
      <c r="H66" s="200"/>
      <c r="I66" s="201"/>
      <c r="J66" s="202">
        <f>J228</f>
        <v>0</v>
      </c>
      <c r="K66" s="203"/>
    </row>
    <row r="67" s="9" customFormat="1" ht="19.92" customHeight="1">
      <c r="B67" s="197"/>
      <c r="C67" s="198"/>
      <c r="D67" s="199" t="s">
        <v>185</v>
      </c>
      <c r="E67" s="200"/>
      <c r="F67" s="200"/>
      <c r="G67" s="200"/>
      <c r="H67" s="200"/>
      <c r="I67" s="201"/>
      <c r="J67" s="202">
        <f>J236</f>
        <v>0</v>
      </c>
      <c r="K67" s="203"/>
    </row>
    <row r="68" s="9" customFormat="1" ht="19.92" customHeight="1">
      <c r="B68" s="197"/>
      <c r="C68" s="198"/>
      <c r="D68" s="199" t="s">
        <v>186</v>
      </c>
      <c r="E68" s="200"/>
      <c r="F68" s="200"/>
      <c r="G68" s="200"/>
      <c r="H68" s="200"/>
      <c r="I68" s="201"/>
      <c r="J68" s="202">
        <f>J238</f>
        <v>0</v>
      </c>
      <c r="K68" s="203"/>
    </row>
    <row r="69" s="9" customFormat="1" ht="19.92" customHeight="1">
      <c r="B69" s="197"/>
      <c r="C69" s="198"/>
      <c r="D69" s="199" t="s">
        <v>187</v>
      </c>
      <c r="E69" s="200"/>
      <c r="F69" s="200"/>
      <c r="G69" s="200"/>
      <c r="H69" s="200"/>
      <c r="I69" s="201"/>
      <c r="J69" s="202">
        <f>J393</f>
        <v>0</v>
      </c>
      <c r="K69" s="203"/>
    </row>
    <row r="70" s="8" customFormat="1" ht="24.96" customHeight="1">
      <c r="B70" s="190"/>
      <c r="C70" s="191"/>
      <c r="D70" s="192" t="s">
        <v>188</v>
      </c>
      <c r="E70" s="193"/>
      <c r="F70" s="193"/>
      <c r="G70" s="193"/>
      <c r="H70" s="193"/>
      <c r="I70" s="194"/>
      <c r="J70" s="195">
        <f>J466</f>
        <v>0</v>
      </c>
      <c r="K70" s="196"/>
    </row>
    <row r="71" s="9" customFormat="1" ht="19.92" customHeight="1">
      <c r="B71" s="197"/>
      <c r="C71" s="198"/>
      <c r="D71" s="199" t="s">
        <v>189</v>
      </c>
      <c r="E71" s="200"/>
      <c r="F71" s="200"/>
      <c r="G71" s="200"/>
      <c r="H71" s="200"/>
      <c r="I71" s="201"/>
      <c r="J71" s="202">
        <f>J467</f>
        <v>0</v>
      </c>
      <c r="K71" s="203"/>
    </row>
    <row r="72" s="9" customFormat="1" ht="19.92" customHeight="1">
      <c r="B72" s="197"/>
      <c r="C72" s="198"/>
      <c r="D72" s="199" t="s">
        <v>190</v>
      </c>
      <c r="E72" s="200"/>
      <c r="F72" s="200"/>
      <c r="G72" s="200"/>
      <c r="H72" s="200"/>
      <c r="I72" s="201"/>
      <c r="J72" s="202">
        <f>J489</f>
        <v>0</v>
      </c>
      <c r="K72" s="203"/>
    </row>
    <row r="73" s="9" customFormat="1" ht="19.92" customHeight="1">
      <c r="B73" s="197"/>
      <c r="C73" s="198"/>
      <c r="D73" s="199" t="s">
        <v>191</v>
      </c>
      <c r="E73" s="200"/>
      <c r="F73" s="200"/>
      <c r="G73" s="200"/>
      <c r="H73" s="200"/>
      <c r="I73" s="201"/>
      <c r="J73" s="202">
        <f>J494</f>
        <v>0</v>
      </c>
      <c r="K73" s="203"/>
    </row>
    <row r="74" s="9" customFormat="1" ht="19.92" customHeight="1">
      <c r="B74" s="197"/>
      <c r="C74" s="198"/>
      <c r="D74" s="199" t="s">
        <v>192</v>
      </c>
      <c r="E74" s="200"/>
      <c r="F74" s="200"/>
      <c r="G74" s="200"/>
      <c r="H74" s="200"/>
      <c r="I74" s="201"/>
      <c r="J74" s="202">
        <f>J499</f>
        <v>0</v>
      </c>
      <c r="K74" s="203"/>
    </row>
    <row r="75" s="9" customFormat="1" ht="19.92" customHeight="1">
      <c r="B75" s="197"/>
      <c r="C75" s="198"/>
      <c r="D75" s="199" t="s">
        <v>193</v>
      </c>
      <c r="E75" s="200"/>
      <c r="F75" s="200"/>
      <c r="G75" s="200"/>
      <c r="H75" s="200"/>
      <c r="I75" s="201"/>
      <c r="J75" s="202">
        <f>J505</f>
        <v>0</v>
      </c>
      <c r="K75" s="203"/>
    </row>
    <row r="76" s="1" customFormat="1" ht="21.84" customHeight="1">
      <c r="B76" s="47"/>
      <c r="C76" s="48"/>
      <c r="D76" s="48"/>
      <c r="E76" s="48"/>
      <c r="F76" s="48"/>
      <c r="G76" s="48"/>
      <c r="H76" s="48"/>
      <c r="I76" s="157"/>
      <c r="J76" s="48"/>
      <c r="K76" s="52"/>
    </row>
    <row r="77" s="1" customFormat="1" ht="6.96" customHeight="1">
      <c r="B77" s="68"/>
      <c r="C77" s="69"/>
      <c r="D77" s="69"/>
      <c r="E77" s="69"/>
      <c r="F77" s="69"/>
      <c r="G77" s="69"/>
      <c r="H77" s="69"/>
      <c r="I77" s="179"/>
      <c r="J77" s="69"/>
      <c r="K77" s="70"/>
    </row>
    <row r="81" s="1" customFormat="1" ht="6.96" customHeight="1">
      <c r="B81" s="71"/>
      <c r="C81" s="72"/>
      <c r="D81" s="72"/>
      <c r="E81" s="72"/>
      <c r="F81" s="72"/>
      <c r="G81" s="72"/>
      <c r="H81" s="72"/>
      <c r="I81" s="182"/>
      <c r="J81" s="72"/>
      <c r="K81" s="72"/>
      <c r="L81" s="73"/>
    </row>
    <row r="82" s="1" customFormat="1" ht="36.96" customHeight="1">
      <c r="B82" s="47"/>
      <c r="C82" s="74" t="s">
        <v>194</v>
      </c>
      <c r="D82" s="75"/>
      <c r="E82" s="75"/>
      <c r="F82" s="75"/>
      <c r="G82" s="75"/>
      <c r="H82" s="75"/>
      <c r="I82" s="204"/>
      <c r="J82" s="75"/>
      <c r="K82" s="75"/>
      <c r="L82" s="73"/>
    </row>
    <row r="83" s="1" customFormat="1" ht="6.96" customHeight="1">
      <c r="B83" s="47"/>
      <c r="C83" s="75"/>
      <c r="D83" s="75"/>
      <c r="E83" s="75"/>
      <c r="F83" s="75"/>
      <c r="G83" s="75"/>
      <c r="H83" s="75"/>
      <c r="I83" s="204"/>
      <c r="J83" s="75"/>
      <c r="K83" s="75"/>
      <c r="L83" s="73"/>
    </row>
    <row r="84" s="1" customFormat="1" ht="14.4" customHeight="1">
      <c r="B84" s="47"/>
      <c r="C84" s="77" t="s">
        <v>18</v>
      </c>
      <c r="D84" s="75"/>
      <c r="E84" s="75"/>
      <c r="F84" s="75"/>
      <c r="G84" s="75"/>
      <c r="H84" s="75"/>
      <c r="I84" s="204"/>
      <c r="J84" s="75"/>
      <c r="K84" s="75"/>
      <c r="L84" s="73"/>
    </row>
    <row r="85" s="1" customFormat="1" ht="14.4" customHeight="1">
      <c r="B85" s="47"/>
      <c r="C85" s="75"/>
      <c r="D85" s="75"/>
      <c r="E85" s="205" t="str">
        <f>E7</f>
        <v>Náměstí Ostrava-Jih, Veřejný prostor Hrabůvka</v>
      </c>
      <c r="F85" s="77"/>
      <c r="G85" s="77"/>
      <c r="H85" s="77"/>
      <c r="I85" s="204"/>
      <c r="J85" s="75"/>
      <c r="K85" s="75"/>
      <c r="L85" s="73"/>
    </row>
    <row r="86">
      <c r="B86" s="29"/>
      <c r="C86" s="77" t="s">
        <v>169</v>
      </c>
      <c r="D86" s="206"/>
      <c r="E86" s="206"/>
      <c r="F86" s="206"/>
      <c r="G86" s="206"/>
      <c r="H86" s="206"/>
      <c r="I86" s="149"/>
      <c r="J86" s="206"/>
      <c r="K86" s="206"/>
      <c r="L86" s="207"/>
    </row>
    <row r="87" s="1" customFormat="1" ht="14.4" customHeight="1">
      <c r="B87" s="47"/>
      <c r="C87" s="75"/>
      <c r="D87" s="75"/>
      <c r="E87" s="205" t="s">
        <v>170</v>
      </c>
      <c r="F87" s="75"/>
      <c r="G87" s="75"/>
      <c r="H87" s="75"/>
      <c r="I87" s="204"/>
      <c r="J87" s="75"/>
      <c r="K87" s="75"/>
      <c r="L87" s="73"/>
    </row>
    <row r="88" s="1" customFormat="1" ht="14.4" customHeight="1">
      <c r="B88" s="47"/>
      <c r="C88" s="77" t="s">
        <v>171</v>
      </c>
      <c r="D88" s="75"/>
      <c r="E88" s="75"/>
      <c r="F88" s="75"/>
      <c r="G88" s="75"/>
      <c r="H88" s="75"/>
      <c r="I88" s="204"/>
      <c r="J88" s="75"/>
      <c r="K88" s="75"/>
      <c r="L88" s="73"/>
    </row>
    <row r="89" s="1" customFormat="1" ht="16.2" customHeight="1">
      <c r="B89" s="47"/>
      <c r="C89" s="75"/>
      <c r="D89" s="75"/>
      <c r="E89" s="83" t="str">
        <f>E11</f>
        <v xml:space="preserve">01.1 - Soupis prací - Demolice a příprava území </v>
      </c>
      <c r="F89" s="75"/>
      <c r="G89" s="75"/>
      <c r="H89" s="75"/>
      <c r="I89" s="204"/>
      <c r="J89" s="75"/>
      <c r="K89" s="75"/>
      <c r="L89" s="73"/>
    </row>
    <row r="90" s="1" customFormat="1" ht="6.96" customHeight="1">
      <c r="B90" s="47"/>
      <c r="C90" s="75"/>
      <c r="D90" s="75"/>
      <c r="E90" s="75"/>
      <c r="F90" s="75"/>
      <c r="G90" s="75"/>
      <c r="H90" s="75"/>
      <c r="I90" s="204"/>
      <c r="J90" s="75"/>
      <c r="K90" s="75"/>
      <c r="L90" s="73"/>
    </row>
    <row r="91" s="1" customFormat="1" ht="18" customHeight="1">
      <c r="B91" s="47"/>
      <c r="C91" s="77" t="s">
        <v>23</v>
      </c>
      <c r="D91" s="75"/>
      <c r="E91" s="75"/>
      <c r="F91" s="208" t="str">
        <f>F14</f>
        <v xml:space="preserve"> </v>
      </c>
      <c r="G91" s="75"/>
      <c r="H91" s="75"/>
      <c r="I91" s="209" t="s">
        <v>25</v>
      </c>
      <c r="J91" s="86" t="str">
        <f>IF(J14="","",J14)</f>
        <v>24. 5. 2018</v>
      </c>
      <c r="K91" s="75"/>
      <c r="L91" s="73"/>
    </row>
    <row r="92" s="1" customFormat="1" ht="6.96" customHeight="1">
      <c r="B92" s="47"/>
      <c r="C92" s="75"/>
      <c r="D92" s="75"/>
      <c r="E92" s="75"/>
      <c r="F92" s="75"/>
      <c r="G92" s="75"/>
      <c r="H92" s="75"/>
      <c r="I92" s="204"/>
      <c r="J92" s="75"/>
      <c r="K92" s="75"/>
      <c r="L92" s="73"/>
    </row>
    <row r="93" s="1" customFormat="1">
      <c r="B93" s="47"/>
      <c r="C93" s="77" t="s">
        <v>27</v>
      </c>
      <c r="D93" s="75"/>
      <c r="E93" s="75"/>
      <c r="F93" s="208" t="str">
        <f>E17</f>
        <v>SMO-Úřad městského obvodu Ostrava-jih</v>
      </c>
      <c r="G93" s="75"/>
      <c r="H93" s="75"/>
      <c r="I93" s="209" t="s">
        <v>33</v>
      </c>
      <c r="J93" s="208" t="str">
        <f>E23</f>
        <v xml:space="preserve">PROJEKTSTUDIO EUCZ, s.r.o., Ostrava </v>
      </c>
      <c r="K93" s="75"/>
      <c r="L93" s="73"/>
    </row>
    <row r="94" s="1" customFormat="1" ht="14.4" customHeight="1">
      <c r="B94" s="47"/>
      <c r="C94" s="77" t="s">
        <v>31</v>
      </c>
      <c r="D94" s="75"/>
      <c r="E94" s="75"/>
      <c r="F94" s="208" t="str">
        <f>IF(E20="","",E20)</f>
        <v/>
      </c>
      <c r="G94" s="75"/>
      <c r="H94" s="75"/>
      <c r="I94" s="204"/>
      <c r="J94" s="75"/>
      <c r="K94" s="75"/>
      <c r="L94" s="73"/>
    </row>
    <row r="95" s="1" customFormat="1" ht="10.32" customHeight="1">
      <c r="B95" s="47"/>
      <c r="C95" s="75"/>
      <c r="D95" s="75"/>
      <c r="E95" s="75"/>
      <c r="F95" s="75"/>
      <c r="G95" s="75"/>
      <c r="H95" s="75"/>
      <c r="I95" s="204"/>
      <c r="J95" s="75"/>
      <c r="K95" s="75"/>
      <c r="L95" s="73"/>
    </row>
    <row r="96" s="10" customFormat="1" ht="29.28" customHeight="1">
      <c r="B96" s="210"/>
      <c r="C96" s="211" t="s">
        <v>195</v>
      </c>
      <c r="D96" s="212" t="s">
        <v>57</v>
      </c>
      <c r="E96" s="212" t="s">
        <v>53</v>
      </c>
      <c r="F96" s="212" t="s">
        <v>196</v>
      </c>
      <c r="G96" s="212" t="s">
        <v>197</v>
      </c>
      <c r="H96" s="212" t="s">
        <v>198</v>
      </c>
      <c r="I96" s="213" t="s">
        <v>199</v>
      </c>
      <c r="J96" s="212" t="s">
        <v>176</v>
      </c>
      <c r="K96" s="214" t="s">
        <v>200</v>
      </c>
      <c r="L96" s="215"/>
      <c r="M96" s="103" t="s">
        <v>201</v>
      </c>
      <c r="N96" s="104" t="s">
        <v>42</v>
      </c>
      <c r="O96" s="104" t="s">
        <v>202</v>
      </c>
      <c r="P96" s="104" t="s">
        <v>203</v>
      </c>
      <c r="Q96" s="104" t="s">
        <v>204</v>
      </c>
      <c r="R96" s="104" t="s">
        <v>205</v>
      </c>
      <c r="S96" s="104" t="s">
        <v>206</v>
      </c>
      <c r="T96" s="105" t="s">
        <v>207</v>
      </c>
    </row>
    <row r="97" s="1" customFormat="1" ht="29.28" customHeight="1">
      <c r="B97" s="47"/>
      <c r="C97" s="109" t="s">
        <v>177</v>
      </c>
      <c r="D97" s="75"/>
      <c r="E97" s="75"/>
      <c r="F97" s="75"/>
      <c r="G97" s="75"/>
      <c r="H97" s="75"/>
      <c r="I97" s="204"/>
      <c r="J97" s="216">
        <f>BK97</f>
        <v>0</v>
      </c>
      <c r="K97" s="75"/>
      <c r="L97" s="73"/>
      <c r="M97" s="106"/>
      <c r="N97" s="107"/>
      <c r="O97" s="107"/>
      <c r="P97" s="217">
        <f>P98+P466</f>
        <v>0</v>
      </c>
      <c r="Q97" s="107"/>
      <c r="R97" s="217">
        <f>R98+R466</f>
        <v>91.847283925000013</v>
      </c>
      <c r="S97" s="107"/>
      <c r="T97" s="218">
        <f>T98+T466</f>
        <v>9477.5551599999999</v>
      </c>
      <c r="AT97" s="25" t="s">
        <v>71</v>
      </c>
      <c r="AU97" s="25" t="s">
        <v>178</v>
      </c>
      <c r="BK97" s="219">
        <f>BK98+BK466</f>
        <v>0</v>
      </c>
    </row>
    <row r="98" s="11" customFormat="1" ht="37.44" customHeight="1">
      <c r="B98" s="220"/>
      <c r="C98" s="221"/>
      <c r="D98" s="222" t="s">
        <v>71</v>
      </c>
      <c r="E98" s="223" t="s">
        <v>208</v>
      </c>
      <c r="F98" s="223" t="s">
        <v>209</v>
      </c>
      <c r="G98" s="221"/>
      <c r="H98" s="221"/>
      <c r="I98" s="224"/>
      <c r="J98" s="225">
        <f>BK98</f>
        <v>0</v>
      </c>
      <c r="K98" s="221"/>
      <c r="L98" s="226"/>
      <c r="M98" s="227"/>
      <c r="N98" s="228"/>
      <c r="O98" s="228"/>
      <c r="P98" s="229">
        <f>P99+P201+P205+P210+P228+P236+P238+P393</f>
        <v>0</v>
      </c>
      <c r="Q98" s="228"/>
      <c r="R98" s="229">
        <f>R99+R201+R205+R210+R228+R236+R238+R393</f>
        <v>91.812976800000015</v>
      </c>
      <c r="S98" s="228"/>
      <c r="T98" s="230">
        <f>T99+T201+T205+T210+T228+T236+T238+T393</f>
        <v>9475.4635600000001</v>
      </c>
      <c r="AR98" s="231" t="s">
        <v>79</v>
      </c>
      <c r="AT98" s="232" t="s">
        <v>71</v>
      </c>
      <c r="AU98" s="232" t="s">
        <v>72</v>
      </c>
      <c r="AY98" s="231" t="s">
        <v>210</v>
      </c>
      <c r="BK98" s="233">
        <f>BK99+BK201+BK205+BK210+BK228+BK236+BK238+BK393</f>
        <v>0</v>
      </c>
    </row>
    <row r="99" s="11" customFormat="1" ht="19.92" customHeight="1">
      <c r="B99" s="220"/>
      <c r="C99" s="221"/>
      <c r="D99" s="222" t="s">
        <v>71</v>
      </c>
      <c r="E99" s="234" t="s">
        <v>79</v>
      </c>
      <c r="F99" s="234" t="s">
        <v>211</v>
      </c>
      <c r="G99" s="221"/>
      <c r="H99" s="221"/>
      <c r="I99" s="224"/>
      <c r="J99" s="235">
        <f>BK99</f>
        <v>0</v>
      </c>
      <c r="K99" s="221"/>
      <c r="L99" s="226"/>
      <c r="M99" s="227"/>
      <c r="N99" s="228"/>
      <c r="O99" s="228"/>
      <c r="P99" s="229">
        <f>SUM(P100:P200)</f>
        <v>0</v>
      </c>
      <c r="Q99" s="228"/>
      <c r="R99" s="229">
        <f>SUM(R100:R200)</f>
        <v>8.5500000000000007</v>
      </c>
      <c r="S99" s="228"/>
      <c r="T99" s="230">
        <f>SUM(T100:T200)</f>
        <v>8479.2399999999998</v>
      </c>
      <c r="AR99" s="231" t="s">
        <v>79</v>
      </c>
      <c r="AT99" s="232" t="s">
        <v>71</v>
      </c>
      <c r="AU99" s="232" t="s">
        <v>79</v>
      </c>
      <c r="AY99" s="231" t="s">
        <v>210</v>
      </c>
      <c r="BK99" s="233">
        <f>SUM(BK100:BK200)</f>
        <v>0</v>
      </c>
    </row>
    <row r="100" s="1" customFormat="1" ht="57" customHeight="1">
      <c r="B100" s="47"/>
      <c r="C100" s="236" t="s">
        <v>79</v>
      </c>
      <c r="D100" s="236" t="s">
        <v>212</v>
      </c>
      <c r="E100" s="237" t="s">
        <v>213</v>
      </c>
      <c r="F100" s="238" t="s">
        <v>214</v>
      </c>
      <c r="G100" s="239" t="s">
        <v>215</v>
      </c>
      <c r="H100" s="240">
        <v>5379</v>
      </c>
      <c r="I100" s="241"/>
      <c r="J100" s="242">
        <f>ROUND(I100*H100,2)</f>
        <v>0</v>
      </c>
      <c r="K100" s="238" t="s">
        <v>216</v>
      </c>
      <c r="L100" s="73"/>
      <c r="M100" s="243" t="s">
        <v>21</v>
      </c>
      <c r="N100" s="244" t="s">
        <v>43</v>
      </c>
      <c r="O100" s="48"/>
      <c r="P100" s="245">
        <f>O100*H100</f>
        <v>0</v>
      </c>
      <c r="Q100" s="245">
        <v>0</v>
      </c>
      <c r="R100" s="245">
        <f>Q100*H100</f>
        <v>0</v>
      </c>
      <c r="S100" s="245">
        <v>0.255</v>
      </c>
      <c r="T100" s="246">
        <f>S100*H100</f>
        <v>1371.645</v>
      </c>
      <c r="AR100" s="25" t="s">
        <v>217</v>
      </c>
      <c r="AT100" s="25" t="s">
        <v>212</v>
      </c>
      <c r="AU100" s="25" t="s">
        <v>81</v>
      </c>
      <c r="AY100" s="25" t="s">
        <v>210</v>
      </c>
      <c r="BE100" s="247">
        <f>IF(N100="základní",J100,0)</f>
        <v>0</v>
      </c>
      <c r="BF100" s="247">
        <f>IF(N100="snížená",J100,0)</f>
        <v>0</v>
      </c>
      <c r="BG100" s="247">
        <f>IF(N100="zákl. přenesená",J100,0)</f>
        <v>0</v>
      </c>
      <c r="BH100" s="247">
        <f>IF(N100="sníž. přenesená",J100,0)</f>
        <v>0</v>
      </c>
      <c r="BI100" s="247">
        <f>IF(N100="nulová",J100,0)</f>
        <v>0</v>
      </c>
      <c r="BJ100" s="25" t="s">
        <v>79</v>
      </c>
      <c r="BK100" s="247">
        <f>ROUND(I100*H100,2)</f>
        <v>0</v>
      </c>
      <c r="BL100" s="25" t="s">
        <v>217</v>
      </c>
      <c r="BM100" s="25" t="s">
        <v>218</v>
      </c>
    </row>
    <row r="101" s="1" customFormat="1">
      <c r="B101" s="47"/>
      <c r="C101" s="75"/>
      <c r="D101" s="248" t="s">
        <v>219</v>
      </c>
      <c r="E101" s="75"/>
      <c r="F101" s="249" t="s">
        <v>220</v>
      </c>
      <c r="G101" s="75"/>
      <c r="H101" s="75"/>
      <c r="I101" s="204"/>
      <c r="J101" s="75"/>
      <c r="K101" s="75"/>
      <c r="L101" s="73"/>
      <c r="M101" s="250"/>
      <c r="N101" s="48"/>
      <c r="O101" s="48"/>
      <c r="P101" s="48"/>
      <c r="Q101" s="48"/>
      <c r="R101" s="48"/>
      <c r="S101" s="48"/>
      <c r="T101" s="96"/>
      <c r="AT101" s="25" t="s">
        <v>219</v>
      </c>
      <c r="AU101" s="25" t="s">
        <v>81</v>
      </c>
    </row>
    <row r="102" s="12" customFormat="1">
      <c r="B102" s="251"/>
      <c r="C102" s="252"/>
      <c r="D102" s="248" t="s">
        <v>221</v>
      </c>
      <c r="E102" s="253" t="s">
        <v>21</v>
      </c>
      <c r="F102" s="254" t="s">
        <v>222</v>
      </c>
      <c r="G102" s="252"/>
      <c r="H102" s="253" t="s">
        <v>21</v>
      </c>
      <c r="I102" s="255"/>
      <c r="J102" s="252"/>
      <c r="K102" s="252"/>
      <c r="L102" s="256"/>
      <c r="M102" s="257"/>
      <c r="N102" s="258"/>
      <c r="O102" s="258"/>
      <c r="P102" s="258"/>
      <c r="Q102" s="258"/>
      <c r="R102" s="258"/>
      <c r="S102" s="258"/>
      <c r="T102" s="259"/>
      <c r="AT102" s="260" t="s">
        <v>221</v>
      </c>
      <c r="AU102" s="260" t="s">
        <v>81</v>
      </c>
      <c r="AV102" s="12" t="s">
        <v>79</v>
      </c>
      <c r="AW102" s="12" t="s">
        <v>35</v>
      </c>
      <c r="AX102" s="12" t="s">
        <v>72</v>
      </c>
      <c r="AY102" s="260" t="s">
        <v>210</v>
      </c>
    </row>
    <row r="103" s="12" customFormat="1">
      <c r="B103" s="251"/>
      <c r="C103" s="252"/>
      <c r="D103" s="248" t="s">
        <v>221</v>
      </c>
      <c r="E103" s="253" t="s">
        <v>21</v>
      </c>
      <c r="F103" s="254" t="s">
        <v>223</v>
      </c>
      <c r="G103" s="252"/>
      <c r="H103" s="253" t="s">
        <v>21</v>
      </c>
      <c r="I103" s="255"/>
      <c r="J103" s="252"/>
      <c r="K103" s="252"/>
      <c r="L103" s="256"/>
      <c r="M103" s="257"/>
      <c r="N103" s="258"/>
      <c r="O103" s="258"/>
      <c r="P103" s="258"/>
      <c r="Q103" s="258"/>
      <c r="R103" s="258"/>
      <c r="S103" s="258"/>
      <c r="T103" s="259"/>
      <c r="AT103" s="260" t="s">
        <v>221</v>
      </c>
      <c r="AU103" s="260" t="s">
        <v>81</v>
      </c>
      <c r="AV103" s="12" t="s">
        <v>79</v>
      </c>
      <c r="AW103" s="12" t="s">
        <v>35</v>
      </c>
      <c r="AX103" s="12" t="s">
        <v>72</v>
      </c>
      <c r="AY103" s="260" t="s">
        <v>210</v>
      </c>
    </row>
    <row r="104" s="13" customFormat="1">
      <c r="B104" s="261"/>
      <c r="C104" s="262"/>
      <c r="D104" s="248" t="s">
        <v>221</v>
      </c>
      <c r="E104" s="263" t="s">
        <v>21</v>
      </c>
      <c r="F104" s="264" t="s">
        <v>224</v>
      </c>
      <c r="G104" s="262"/>
      <c r="H104" s="265">
        <v>4320</v>
      </c>
      <c r="I104" s="266"/>
      <c r="J104" s="262"/>
      <c r="K104" s="262"/>
      <c r="L104" s="267"/>
      <c r="M104" s="268"/>
      <c r="N104" s="269"/>
      <c r="O104" s="269"/>
      <c r="P104" s="269"/>
      <c r="Q104" s="269"/>
      <c r="R104" s="269"/>
      <c r="S104" s="269"/>
      <c r="T104" s="270"/>
      <c r="AT104" s="271" t="s">
        <v>221</v>
      </c>
      <c r="AU104" s="271" t="s">
        <v>81</v>
      </c>
      <c r="AV104" s="13" t="s">
        <v>81</v>
      </c>
      <c r="AW104" s="13" t="s">
        <v>35</v>
      </c>
      <c r="AX104" s="13" t="s">
        <v>72</v>
      </c>
      <c r="AY104" s="271" t="s">
        <v>210</v>
      </c>
    </row>
    <row r="105" s="12" customFormat="1">
      <c r="B105" s="251"/>
      <c r="C105" s="252"/>
      <c r="D105" s="248" t="s">
        <v>221</v>
      </c>
      <c r="E105" s="253" t="s">
        <v>21</v>
      </c>
      <c r="F105" s="254" t="s">
        <v>225</v>
      </c>
      <c r="G105" s="252"/>
      <c r="H105" s="253" t="s">
        <v>21</v>
      </c>
      <c r="I105" s="255"/>
      <c r="J105" s="252"/>
      <c r="K105" s="252"/>
      <c r="L105" s="256"/>
      <c r="M105" s="257"/>
      <c r="N105" s="258"/>
      <c r="O105" s="258"/>
      <c r="P105" s="258"/>
      <c r="Q105" s="258"/>
      <c r="R105" s="258"/>
      <c r="S105" s="258"/>
      <c r="T105" s="259"/>
      <c r="AT105" s="260" t="s">
        <v>221</v>
      </c>
      <c r="AU105" s="260" t="s">
        <v>81</v>
      </c>
      <c r="AV105" s="12" t="s">
        <v>79</v>
      </c>
      <c r="AW105" s="12" t="s">
        <v>35</v>
      </c>
      <c r="AX105" s="12" t="s">
        <v>72</v>
      </c>
      <c r="AY105" s="260" t="s">
        <v>210</v>
      </c>
    </row>
    <row r="106" s="13" customFormat="1">
      <c r="B106" s="261"/>
      <c r="C106" s="262"/>
      <c r="D106" s="248" t="s">
        <v>221</v>
      </c>
      <c r="E106" s="263" t="s">
        <v>21</v>
      </c>
      <c r="F106" s="264" t="s">
        <v>226</v>
      </c>
      <c r="G106" s="262"/>
      <c r="H106" s="265">
        <v>1059</v>
      </c>
      <c r="I106" s="266"/>
      <c r="J106" s="262"/>
      <c r="K106" s="262"/>
      <c r="L106" s="267"/>
      <c r="M106" s="268"/>
      <c r="N106" s="269"/>
      <c r="O106" s="269"/>
      <c r="P106" s="269"/>
      <c r="Q106" s="269"/>
      <c r="R106" s="269"/>
      <c r="S106" s="269"/>
      <c r="T106" s="270"/>
      <c r="AT106" s="271" t="s">
        <v>221</v>
      </c>
      <c r="AU106" s="271" t="s">
        <v>81</v>
      </c>
      <c r="AV106" s="13" t="s">
        <v>81</v>
      </c>
      <c r="AW106" s="13" t="s">
        <v>35</v>
      </c>
      <c r="AX106" s="13" t="s">
        <v>72</v>
      </c>
      <c r="AY106" s="271" t="s">
        <v>210</v>
      </c>
    </row>
    <row r="107" s="14" customFormat="1">
      <c r="B107" s="272"/>
      <c r="C107" s="273"/>
      <c r="D107" s="248" t="s">
        <v>221</v>
      </c>
      <c r="E107" s="274" t="s">
        <v>21</v>
      </c>
      <c r="F107" s="275" t="s">
        <v>227</v>
      </c>
      <c r="G107" s="273"/>
      <c r="H107" s="276">
        <v>5379</v>
      </c>
      <c r="I107" s="277"/>
      <c r="J107" s="273"/>
      <c r="K107" s="273"/>
      <c r="L107" s="278"/>
      <c r="M107" s="279"/>
      <c r="N107" s="280"/>
      <c r="O107" s="280"/>
      <c r="P107" s="280"/>
      <c r="Q107" s="280"/>
      <c r="R107" s="280"/>
      <c r="S107" s="280"/>
      <c r="T107" s="281"/>
      <c r="AT107" s="282" t="s">
        <v>221</v>
      </c>
      <c r="AU107" s="282" t="s">
        <v>81</v>
      </c>
      <c r="AV107" s="14" t="s">
        <v>217</v>
      </c>
      <c r="AW107" s="14" t="s">
        <v>35</v>
      </c>
      <c r="AX107" s="14" t="s">
        <v>79</v>
      </c>
      <c r="AY107" s="282" t="s">
        <v>210</v>
      </c>
    </row>
    <row r="108" s="1" customFormat="1" ht="45.6" customHeight="1">
      <c r="B108" s="47"/>
      <c r="C108" s="236" t="s">
        <v>81</v>
      </c>
      <c r="D108" s="236" t="s">
        <v>212</v>
      </c>
      <c r="E108" s="237" t="s">
        <v>228</v>
      </c>
      <c r="F108" s="238" t="s">
        <v>229</v>
      </c>
      <c r="G108" s="239" t="s">
        <v>215</v>
      </c>
      <c r="H108" s="240">
        <v>840</v>
      </c>
      <c r="I108" s="241"/>
      <c r="J108" s="242">
        <f>ROUND(I108*H108,2)</f>
        <v>0</v>
      </c>
      <c r="K108" s="238" t="s">
        <v>216</v>
      </c>
      <c r="L108" s="73"/>
      <c r="M108" s="243" t="s">
        <v>21</v>
      </c>
      <c r="N108" s="244" t="s">
        <v>43</v>
      </c>
      <c r="O108" s="48"/>
      <c r="P108" s="245">
        <f>O108*H108</f>
        <v>0</v>
      </c>
      <c r="Q108" s="245">
        <v>0</v>
      </c>
      <c r="R108" s="245">
        <f>Q108*H108</f>
        <v>0</v>
      </c>
      <c r="S108" s="245">
        <v>0.23499999999999999</v>
      </c>
      <c r="T108" s="246">
        <f>S108*H108</f>
        <v>197.39999999999998</v>
      </c>
      <c r="AR108" s="25" t="s">
        <v>217</v>
      </c>
      <c r="AT108" s="25" t="s">
        <v>212</v>
      </c>
      <c r="AU108" s="25" t="s">
        <v>81</v>
      </c>
      <c r="AY108" s="25" t="s">
        <v>210</v>
      </c>
      <c r="BE108" s="247">
        <f>IF(N108="základní",J108,0)</f>
        <v>0</v>
      </c>
      <c r="BF108" s="247">
        <f>IF(N108="snížená",J108,0)</f>
        <v>0</v>
      </c>
      <c r="BG108" s="247">
        <f>IF(N108="zákl. přenesená",J108,0)</f>
        <v>0</v>
      </c>
      <c r="BH108" s="247">
        <f>IF(N108="sníž. přenesená",J108,0)</f>
        <v>0</v>
      </c>
      <c r="BI108" s="247">
        <f>IF(N108="nulová",J108,0)</f>
        <v>0</v>
      </c>
      <c r="BJ108" s="25" t="s">
        <v>79</v>
      </c>
      <c r="BK108" s="247">
        <f>ROUND(I108*H108,2)</f>
        <v>0</v>
      </c>
      <c r="BL108" s="25" t="s">
        <v>217</v>
      </c>
      <c r="BM108" s="25" t="s">
        <v>230</v>
      </c>
    </row>
    <row r="109" s="1" customFormat="1">
      <c r="B109" s="47"/>
      <c r="C109" s="75"/>
      <c r="D109" s="248" t="s">
        <v>219</v>
      </c>
      <c r="E109" s="75"/>
      <c r="F109" s="249" t="s">
        <v>220</v>
      </c>
      <c r="G109" s="75"/>
      <c r="H109" s="75"/>
      <c r="I109" s="204"/>
      <c r="J109" s="75"/>
      <c r="K109" s="75"/>
      <c r="L109" s="73"/>
      <c r="M109" s="250"/>
      <c r="N109" s="48"/>
      <c r="O109" s="48"/>
      <c r="P109" s="48"/>
      <c r="Q109" s="48"/>
      <c r="R109" s="48"/>
      <c r="S109" s="48"/>
      <c r="T109" s="96"/>
      <c r="AT109" s="25" t="s">
        <v>219</v>
      </c>
      <c r="AU109" s="25" t="s">
        <v>81</v>
      </c>
    </row>
    <row r="110" s="12" customFormat="1">
      <c r="B110" s="251"/>
      <c r="C110" s="252"/>
      <c r="D110" s="248" t="s">
        <v>221</v>
      </c>
      <c r="E110" s="253" t="s">
        <v>21</v>
      </c>
      <c r="F110" s="254" t="s">
        <v>222</v>
      </c>
      <c r="G110" s="252"/>
      <c r="H110" s="253" t="s">
        <v>21</v>
      </c>
      <c r="I110" s="255"/>
      <c r="J110" s="252"/>
      <c r="K110" s="252"/>
      <c r="L110" s="256"/>
      <c r="M110" s="257"/>
      <c r="N110" s="258"/>
      <c r="O110" s="258"/>
      <c r="P110" s="258"/>
      <c r="Q110" s="258"/>
      <c r="R110" s="258"/>
      <c r="S110" s="258"/>
      <c r="T110" s="259"/>
      <c r="AT110" s="260" t="s">
        <v>221</v>
      </c>
      <c r="AU110" s="260" t="s">
        <v>81</v>
      </c>
      <c r="AV110" s="12" t="s">
        <v>79</v>
      </c>
      <c r="AW110" s="12" t="s">
        <v>35</v>
      </c>
      <c r="AX110" s="12" t="s">
        <v>72</v>
      </c>
      <c r="AY110" s="260" t="s">
        <v>210</v>
      </c>
    </row>
    <row r="111" s="12" customFormat="1">
      <c r="B111" s="251"/>
      <c r="C111" s="252"/>
      <c r="D111" s="248" t="s">
        <v>221</v>
      </c>
      <c r="E111" s="253" t="s">
        <v>21</v>
      </c>
      <c r="F111" s="254" t="s">
        <v>231</v>
      </c>
      <c r="G111" s="252"/>
      <c r="H111" s="253" t="s">
        <v>21</v>
      </c>
      <c r="I111" s="255"/>
      <c r="J111" s="252"/>
      <c r="K111" s="252"/>
      <c r="L111" s="256"/>
      <c r="M111" s="257"/>
      <c r="N111" s="258"/>
      <c r="O111" s="258"/>
      <c r="P111" s="258"/>
      <c r="Q111" s="258"/>
      <c r="R111" s="258"/>
      <c r="S111" s="258"/>
      <c r="T111" s="259"/>
      <c r="AT111" s="260" t="s">
        <v>221</v>
      </c>
      <c r="AU111" s="260" t="s">
        <v>81</v>
      </c>
      <c r="AV111" s="12" t="s">
        <v>79</v>
      </c>
      <c r="AW111" s="12" t="s">
        <v>35</v>
      </c>
      <c r="AX111" s="12" t="s">
        <v>72</v>
      </c>
      <c r="AY111" s="260" t="s">
        <v>210</v>
      </c>
    </row>
    <row r="112" s="13" customFormat="1">
      <c r="B112" s="261"/>
      <c r="C112" s="262"/>
      <c r="D112" s="248" t="s">
        <v>221</v>
      </c>
      <c r="E112" s="263" t="s">
        <v>21</v>
      </c>
      <c r="F112" s="264" t="s">
        <v>232</v>
      </c>
      <c r="G112" s="262"/>
      <c r="H112" s="265">
        <v>840</v>
      </c>
      <c r="I112" s="266"/>
      <c r="J112" s="262"/>
      <c r="K112" s="262"/>
      <c r="L112" s="267"/>
      <c r="M112" s="268"/>
      <c r="N112" s="269"/>
      <c r="O112" s="269"/>
      <c r="P112" s="269"/>
      <c r="Q112" s="269"/>
      <c r="R112" s="269"/>
      <c r="S112" s="269"/>
      <c r="T112" s="270"/>
      <c r="AT112" s="271" t="s">
        <v>221</v>
      </c>
      <c r="AU112" s="271" t="s">
        <v>81</v>
      </c>
      <c r="AV112" s="13" t="s">
        <v>81</v>
      </c>
      <c r="AW112" s="13" t="s">
        <v>35</v>
      </c>
      <c r="AX112" s="13" t="s">
        <v>79</v>
      </c>
      <c r="AY112" s="271" t="s">
        <v>210</v>
      </c>
    </row>
    <row r="113" s="1" customFormat="1" ht="45.6" customHeight="1">
      <c r="B113" s="47"/>
      <c r="C113" s="236" t="s">
        <v>233</v>
      </c>
      <c r="D113" s="236" t="s">
        <v>212</v>
      </c>
      <c r="E113" s="237" t="s">
        <v>234</v>
      </c>
      <c r="F113" s="238" t="s">
        <v>235</v>
      </c>
      <c r="G113" s="239" t="s">
        <v>215</v>
      </c>
      <c r="H113" s="240">
        <v>6950</v>
      </c>
      <c r="I113" s="241"/>
      <c r="J113" s="242">
        <f>ROUND(I113*H113,2)</f>
        <v>0</v>
      </c>
      <c r="K113" s="238" t="s">
        <v>216</v>
      </c>
      <c r="L113" s="73"/>
      <c r="M113" s="243" t="s">
        <v>21</v>
      </c>
      <c r="N113" s="244" t="s">
        <v>43</v>
      </c>
      <c r="O113" s="48"/>
      <c r="P113" s="245">
        <f>O113*H113</f>
        <v>0</v>
      </c>
      <c r="Q113" s="245">
        <v>0</v>
      </c>
      <c r="R113" s="245">
        <f>Q113*H113</f>
        <v>0</v>
      </c>
      <c r="S113" s="245">
        <v>0.28999999999999998</v>
      </c>
      <c r="T113" s="246">
        <f>S113*H113</f>
        <v>2015.4999999999998</v>
      </c>
      <c r="AR113" s="25" t="s">
        <v>217</v>
      </c>
      <c r="AT113" s="25" t="s">
        <v>212</v>
      </c>
      <c r="AU113" s="25" t="s">
        <v>81</v>
      </c>
      <c r="AY113" s="25" t="s">
        <v>210</v>
      </c>
      <c r="BE113" s="247">
        <f>IF(N113="základní",J113,0)</f>
        <v>0</v>
      </c>
      <c r="BF113" s="247">
        <f>IF(N113="snížená",J113,0)</f>
        <v>0</v>
      </c>
      <c r="BG113" s="247">
        <f>IF(N113="zákl. přenesená",J113,0)</f>
        <v>0</v>
      </c>
      <c r="BH113" s="247">
        <f>IF(N113="sníž. přenesená",J113,0)</f>
        <v>0</v>
      </c>
      <c r="BI113" s="247">
        <f>IF(N113="nulová",J113,0)</f>
        <v>0</v>
      </c>
      <c r="BJ113" s="25" t="s">
        <v>79</v>
      </c>
      <c r="BK113" s="247">
        <f>ROUND(I113*H113,2)</f>
        <v>0</v>
      </c>
      <c r="BL113" s="25" t="s">
        <v>217</v>
      </c>
      <c r="BM113" s="25" t="s">
        <v>236</v>
      </c>
    </row>
    <row r="114" s="1" customFormat="1">
      <c r="B114" s="47"/>
      <c r="C114" s="75"/>
      <c r="D114" s="248" t="s">
        <v>219</v>
      </c>
      <c r="E114" s="75"/>
      <c r="F114" s="249" t="s">
        <v>237</v>
      </c>
      <c r="G114" s="75"/>
      <c r="H114" s="75"/>
      <c r="I114" s="204"/>
      <c r="J114" s="75"/>
      <c r="K114" s="75"/>
      <c r="L114" s="73"/>
      <c r="M114" s="250"/>
      <c r="N114" s="48"/>
      <c r="O114" s="48"/>
      <c r="P114" s="48"/>
      <c r="Q114" s="48"/>
      <c r="R114" s="48"/>
      <c r="S114" s="48"/>
      <c r="T114" s="96"/>
      <c r="AT114" s="25" t="s">
        <v>219</v>
      </c>
      <c r="AU114" s="25" t="s">
        <v>81</v>
      </c>
    </row>
    <row r="115" s="12" customFormat="1">
      <c r="B115" s="251"/>
      <c r="C115" s="252"/>
      <c r="D115" s="248" t="s">
        <v>221</v>
      </c>
      <c r="E115" s="253" t="s">
        <v>21</v>
      </c>
      <c r="F115" s="254" t="s">
        <v>222</v>
      </c>
      <c r="G115" s="252"/>
      <c r="H115" s="253" t="s">
        <v>21</v>
      </c>
      <c r="I115" s="255"/>
      <c r="J115" s="252"/>
      <c r="K115" s="252"/>
      <c r="L115" s="256"/>
      <c r="M115" s="257"/>
      <c r="N115" s="258"/>
      <c r="O115" s="258"/>
      <c r="P115" s="258"/>
      <c r="Q115" s="258"/>
      <c r="R115" s="258"/>
      <c r="S115" s="258"/>
      <c r="T115" s="259"/>
      <c r="AT115" s="260" t="s">
        <v>221</v>
      </c>
      <c r="AU115" s="260" t="s">
        <v>81</v>
      </c>
      <c r="AV115" s="12" t="s">
        <v>79</v>
      </c>
      <c r="AW115" s="12" t="s">
        <v>35</v>
      </c>
      <c r="AX115" s="12" t="s">
        <v>72</v>
      </c>
      <c r="AY115" s="260" t="s">
        <v>210</v>
      </c>
    </row>
    <row r="116" s="13" customFormat="1">
      <c r="B116" s="261"/>
      <c r="C116" s="262"/>
      <c r="D116" s="248" t="s">
        <v>221</v>
      </c>
      <c r="E116" s="263" t="s">
        <v>21</v>
      </c>
      <c r="F116" s="264" t="s">
        <v>238</v>
      </c>
      <c r="G116" s="262"/>
      <c r="H116" s="265">
        <v>6950</v>
      </c>
      <c r="I116" s="266"/>
      <c r="J116" s="262"/>
      <c r="K116" s="262"/>
      <c r="L116" s="267"/>
      <c r="M116" s="268"/>
      <c r="N116" s="269"/>
      <c r="O116" s="269"/>
      <c r="P116" s="269"/>
      <c r="Q116" s="269"/>
      <c r="R116" s="269"/>
      <c r="S116" s="269"/>
      <c r="T116" s="270"/>
      <c r="AT116" s="271" t="s">
        <v>221</v>
      </c>
      <c r="AU116" s="271" t="s">
        <v>81</v>
      </c>
      <c r="AV116" s="13" t="s">
        <v>81</v>
      </c>
      <c r="AW116" s="13" t="s">
        <v>35</v>
      </c>
      <c r="AX116" s="13" t="s">
        <v>79</v>
      </c>
      <c r="AY116" s="271" t="s">
        <v>210</v>
      </c>
    </row>
    <row r="117" s="1" customFormat="1" ht="45.6" customHeight="1">
      <c r="B117" s="47"/>
      <c r="C117" s="236" t="s">
        <v>217</v>
      </c>
      <c r="D117" s="236" t="s">
        <v>212</v>
      </c>
      <c r="E117" s="237" t="s">
        <v>239</v>
      </c>
      <c r="F117" s="238" t="s">
        <v>240</v>
      </c>
      <c r="G117" s="239" t="s">
        <v>215</v>
      </c>
      <c r="H117" s="240">
        <v>7419</v>
      </c>
      <c r="I117" s="241"/>
      <c r="J117" s="242">
        <f>ROUND(I117*H117,2)</f>
        <v>0</v>
      </c>
      <c r="K117" s="238" t="s">
        <v>216</v>
      </c>
      <c r="L117" s="73"/>
      <c r="M117" s="243" t="s">
        <v>21</v>
      </c>
      <c r="N117" s="244" t="s">
        <v>43</v>
      </c>
      <c r="O117" s="48"/>
      <c r="P117" s="245">
        <f>O117*H117</f>
        <v>0</v>
      </c>
      <c r="Q117" s="245">
        <v>0</v>
      </c>
      <c r="R117" s="245">
        <f>Q117*H117</f>
        <v>0</v>
      </c>
      <c r="S117" s="245">
        <v>0.625</v>
      </c>
      <c r="T117" s="246">
        <f>S117*H117</f>
        <v>4636.875</v>
      </c>
      <c r="AR117" s="25" t="s">
        <v>217</v>
      </c>
      <c r="AT117" s="25" t="s">
        <v>212</v>
      </c>
      <c r="AU117" s="25" t="s">
        <v>81</v>
      </c>
      <c r="AY117" s="25" t="s">
        <v>210</v>
      </c>
      <c r="BE117" s="247">
        <f>IF(N117="základní",J117,0)</f>
        <v>0</v>
      </c>
      <c r="BF117" s="247">
        <f>IF(N117="snížená",J117,0)</f>
        <v>0</v>
      </c>
      <c r="BG117" s="247">
        <f>IF(N117="zákl. přenesená",J117,0)</f>
        <v>0</v>
      </c>
      <c r="BH117" s="247">
        <f>IF(N117="sníž. přenesená",J117,0)</f>
        <v>0</v>
      </c>
      <c r="BI117" s="247">
        <f>IF(N117="nulová",J117,0)</f>
        <v>0</v>
      </c>
      <c r="BJ117" s="25" t="s">
        <v>79</v>
      </c>
      <c r="BK117" s="247">
        <f>ROUND(I117*H117,2)</f>
        <v>0</v>
      </c>
      <c r="BL117" s="25" t="s">
        <v>217</v>
      </c>
      <c r="BM117" s="25" t="s">
        <v>241</v>
      </c>
    </row>
    <row r="118" s="1" customFormat="1">
      <c r="B118" s="47"/>
      <c r="C118" s="75"/>
      <c r="D118" s="248" t="s">
        <v>219</v>
      </c>
      <c r="E118" s="75"/>
      <c r="F118" s="249" t="s">
        <v>237</v>
      </c>
      <c r="G118" s="75"/>
      <c r="H118" s="75"/>
      <c r="I118" s="204"/>
      <c r="J118" s="75"/>
      <c r="K118" s="75"/>
      <c r="L118" s="73"/>
      <c r="M118" s="250"/>
      <c r="N118" s="48"/>
      <c r="O118" s="48"/>
      <c r="P118" s="48"/>
      <c r="Q118" s="48"/>
      <c r="R118" s="48"/>
      <c r="S118" s="48"/>
      <c r="T118" s="96"/>
      <c r="AT118" s="25" t="s">
        <v>219</v>
      </c>
      <c r="AU118" s="25" t="s">
        <v>81</v>
      </c>
    </row>
    <row r="119" s="12" customFormat="1">
      <c r="B119" s="251"/>
      <c r="C119" s="252"/>
      <c r="D119" s="248" t="s">
        <v>221</v>
      </c>
      <c r="E119" s="253" t="s">
        <v>21</v>
      </c>
      <c r="F119" s="254" t="s">
        <v>222</v>
      </c>
      <c r="G119" s="252"/>
      <c r="H119" s="253" t="s">
        <v>21</v>
      </c>
      <c r="I119" s="255"/>
      <c r="J119" s="252"/>
      <c r="K119" s="252"/>
      <c r="L119" s="256"/>
      <c r="M119" s="257"/>
      <c r="N119" s="258"/>
      <c r="O119" s="258"/>
      <c r="P119" s="258"/>
      <c r="Q119" s="258"/>
      <c r="R119" s="258"/>
      <c r="S119" s="258"/>
      <c r="T119" s="259"/>
      <c r="AT119" s="260" t="s">
        <v>221</v>
      </c>
      <c r="AU119" s="260" t="s">
        <v>81</v>
      </c>
      <c r="AV119" s="12" t="s">
        <v>79</v>
      </c>
      <c r="AW119" s="12" t="s">
        <v>35</v>
      </c>
      <c r="AX119" s="12" t="s">
        <v>72</v>
      </c>
      <c r="AY119" s="260" t="s">
        <v>210</v>
      </c>
    </row>
    <row r="120" s="12" customFormat="1">
      <c r="B120" s="251"/>
      <c r="C120" s="252"/>
      <c r="D120" s="248" t="s">
        <v>221</v>
      </c>
      <c r="E120" s="253" t="s">
        <v>21</v>
      </c>
      <c r="F120" s="254" t="s">
        <v>223</v>
      </c>
      <c r="G120" s="252"/>
      <c r="H120" s="253" t="s">
        <v>21</v>
      </c>
      <c r="I120" s="255"/>
      <c r="J120" s="252"/>
      <c r="K120" s="252"/>
      <c r="L120" s="256"/>
      <c r="M120" s="257"/>
      <c r="N120" s="258"/>
      <c r="O120" s="258"/>
      <c r="P120" s="258"/>
      <c r="Q120" s="258"/>
      <c r="R120" s="258"/>
      <c r="S120" s="258"/>
      <c r="T120" s="259"/>
      <c r="AT120" s="260" t="s">
        <v>221</v>
      </c>
      <c r="AU120" s="260" t="s">
        <v>81</v>
      </c>
      <c r="AV120" s="12" t="s">
        <v>79</v>
      </c>
      <c r="AW120" s="12" t="s">
        <v>35</v>
      </c>
      <c r="AX120" s="12" t="s">
        <v>72</v>
      </c>
      <c r="AY120" s="260" t="s">
        <v>210</v>
      </c>
    </row>
    <row r="121" s="13" customFormat="1">
      <c r="B121" s="261"/>
      <c r="C121" s="262"/>
      <c r="D121" s="248" t="s">
        <v>221</v>
      </c>
      <c r="E121" s="263" t="s">
        <v>21</v>
      </c>
      <c r="F121" s="264" t="s">
        <v>224</v>
      </c>
      <c r="G121" s="262"/>
      <c r="H121" s="265">
        <v>4320</v>
      </c>
      <c r="I121" s="266"/>
      <c r="J121" s="262"/>
      <c r="K121" s="262"/>
      <c r="L121" s="267"/>
      <c r="M121" s="268"/>
      <c r="N121" s="269"/>
      <c r="O121" s="269"/>
      <c r="P121" s="269"/>
      <c r="Q121" s="269"/>
      <c r="R121" s="269"/>
      <c r="S121" s="269"/>
      <c r="T121" s="270"/>
      <c r="AT121" s="271" t="s">
        <v>221</v>
      </c>
      <c r="AU121" s="271" t="s">
        <v>81</v>
      </c>
      <c r="AV121" s="13" t="s">
        <v>81</v>
      </c>
      <c r="AW121" s="13" t="s">
        <v>35</v>
      </c>
      <c r="AX121" s="13" t="s">
        <v>72</v>
      </c>
      <c r="AY121" s="271" t="s">
        <v>210</v>
      </c>
    </row>
    <row r="122" s="12" customFormat="1">
      <c r="B122" s="251"/>
      <c r="C122" s="252"/>
      <c r="D122" s="248" t="s">
        <v>221</v>
      </c>
      <c r="E122" s="253" t="s">
        <v>21</v>
      </c>
      <c r="F122" s="254" t="s">
        <v>225</v>
      </c>
      <c r="G122" s="252"/>
      <c r="H122" s="253" t="s">
        <v>21</v>
      </c>
      <c r="I122" s="255"/>
      <c r="J122" s="252"/>
      <c r="K122" s="252"/>
      <c r="L122" s="256"/>
      <c r="M122" s="257"/>
      <c r="N122" s="258"/>
      <c r="O122" s="258"/>
      <c r="P122" s="258"/>
      <c r="Q122" s="258"/>
      <c r="R122" s="258"/>
      <c r="S122" s="258"/>
      <c r="T122" s="259"/>
      <c r="AT122" s="260" t="s">
        <v>221</v>
      </c>
      <c r="AU122" s="260" t="s">
        <v>81</v>
      </c>
      <c r="AV122" s="12" t="s">
        <v>79</v>
      </c>
      <c r="AW122" s="12" t="s">
        <v>35</v>
      </c>
      <c r="AX122" s="12" t="s">
        <v>72</v>
      </c>
      <c r="AY122" s="260" t="s">
        <v>210</v>
      </c>
    </row>
    <row r="123" s="13" customFormat="1">
      <c r="B123" s="261"/>
      <c r="C123" s="262"/>
      <c r="D123" s="248" t="s">
        <v>221</v>
      </c>
      <c r="E123" s="263" t="s">
        <v>21</v>
      </c>
      <c r="F123" s="264" t="s">
        <v>226</v>
      </c>
      <c r="G123" s="262"/>
      <c r="H123" s="265">
        <v>1059</v>
      </c>
      <c r="I123" s="266"/>
      <c r="J123" s="262"/>
      <c r="K123" s="262"/>
      <c r="L123" s="267"/>
      <c r="M123" s="268"/>
      <c r="N123" s="269"/>
      <c r="O123" s="269"/>
      <c r="P123" s="269"/>
      <c r="Q123" s="269"/>
      <c r="R123" s="269"/>
      <c r="S123" s="269"/>
      <c r="T123" s="270"/>
      <c r="AT123" s="271" t="s">
        <v>221</v>
      </c>
      <c r="AU123" s="271" t="s">
        <v>81</v>
      </c>
      <c r="AV123" s="13" t="s">
        <v>81</v>
      </c>
      <c r="AW123" s="13" t="s">
        <v>35</v>
      </c>
      <c r="AX123" s="13" t="s">
        <v>72</v>
      </c>
      <c r="AY123" s="271" t="s">
        <v>210</v>
      </c>
    </row>
    <row r="124" s="12" customFormat="1">
      <c r="B124" s="251"/>
      <c r="C124" s="252"/>
      <c r="D124" s="248" t="s">
        <v>221</v>
      </c>
      <c r="E124" s="253" t="s">
        <v>21</v>
      </c>
      <c r="F124" s="254" t="s">
        <v>231</v>
      </c>
      <c r="G124" s="252"/>
      <c r="H124" s="253" t="s">
        <v>21</v>
      </c>
      <c r="I124" s="255"/>
      <c r="J124" s="252"/>
      <c r="K124" s="252"/>
      <c r="L124" s="256"/>
      <c r="M124" s="257"/>
      <c r="N124" s="258"/>
      <c r="O124" s="258"/>
      <c r="P124" s="258"/>
      <c r="Q124" s="258"/>
      <c r="R124" s="258"/>
      <c r="S124" s="258"/>
      <c r="T124" s="259"/>
      <c r="AT124" s="260" t="s">
        <v>221</v>
      </c>
      <c r="AU124" s="260" t="s">
        <v>81</v>
      </c>
      <c r="AV124" s="12" t="s">
        <v>79</v>
      </c>
      <c r="AW124" s="12" t="s">
        <v>35</v>
      </c>
      <c r="AX124" s="12" t="s">
        <v>72</v>
      </c>
      <c r="AY124" s="260" t="s">
        <v>210</v>
      </c>
    </row>
    <row r="125" s="13" customFormat="1">
      <c r="B125" s="261"/>
      <c r="C125" s="262"/>
      <c r="D125" s="248" t="s">
        <v>221</v>
      </c>
      <c r="E125" s="263" t="s">
        <v>21</v>
      </c>
      <c r="F125" s="264" t="s">
        <v>232</v>
      </c>
      <c r="G125" s="262"/>
      <c r="H125" s="265">
        <v>840</v>
      </c>
      <c r="I125" s="266"/>
      <c r="J125" s="262"/>
      <c r="K125" s="262"/>
      <c r="L125" s="267"/>
      <c r="M125" s="268"/>
      <c r="N125" s="269"/>
      <c r="O125" s="269"/>
      <c r="P125" s="269"/>
      <c r="Q125" s="269"/>
      <c r="R125" s="269"/>
      <c r="S125" s="269"/>
      <c r="T125" s="270"/>
      <c r="AT125" s="271" t="s">
        <v>221</v>
      </c>
      <c r="AU125" s="271" t="s">
        <v>81</v>
      </c>
      <c r="AV125" s="13" t="s">
        <v>81</v>
      </c>
      <c r="AW125" s="13" t="s">
        <v>35</v>
      </c>
      <c r="AX125" s="13" t="s">
        <v>72</v>
      </c>
      <c r="AY125" s="271" t="s">
        <v>210</v>
      </c>
    </row>
    <row r="126" s="12" customFormat="1">
      <c r="B126" s="251"/>
      <c r="C126" s="252"/>
      <c r="D126" s="248" t="s">
        <v>221</v>
      </c>
      <c r="E126" s="253" t="s">
        <v>21</v>
      </c>
      <c r="F126" s="254" t="s">
        <v>242</v>
      </c>
      <c r="G126" s="252"/>
      <c r="H126" s="253" t="s">
        <v>21</v>
      </c>
      <c r="I126" s="255"/>
      <c r="J126" s="252"/>
      <c r="K126" s="252"/>
      <c r="L126" s="256"/>
      <c r="M126" s="257"/>
      <c r="N126" s="258"/>
      <c r="O126" s="258"/>
      <c r="P126" s="258"/>
      <c r="Q126" s="258"/>
      <c r="R126" s="258"/>
      <c r="S126" s="258"/>
      <c r="T126" s="259"/>
      <c r="AT126" s="260" t="s">
        <v>221</v>
      </c>
      <c r="AU126" s="260" t="s">
        <v>81</v>
      </c>
      <c r="AV126" s="12" t="s">
        <v>79</v>
      </c>
      <c r="AW126" s="12" t="s">
        <v>35</v>
      </c>
      <c r="AX126" s="12" t="s">
        <v>72</v>
      </c>
      <c r="AY126" s="260" t="s">
        <v>210</v>
      </c>
    </row>
    <row r="127" s="13" customFormat="1">
      <c r="B127" s="261"/>
      <c r="C127" s="262"/>
      <c r="D127" s="248" t="s">
        <v>221</v>
      </c>
      <c r="E127" s="263" t="s">
        <v>21</v>
      </c>
      <c r="F127" s="264" t="s">
        <v>243</v>
      </c>
      <c r="G127" s="262"/>
      <c r="H127" s="265">
        <v>1200</v>
      </c>
      <c r="I127" s="266"/>
      <c r="J127" s="262"/>
      <c r="K127" s="262"/>
      <c r="L127" s="267"/>
      <c r="M127" s="268"/>
      <c r="N127" s="269"/>
      <c r="O127" s="269"/>
      <c r="P127" s="269"/>
      <c r="Q127" s="269"/>
      <c r="R127" s="269"/>
      <c r="S127" s="269"/>
      <c r="T127" s="270"/>
      <c r="AT127" s="271" t="s">
        <v>221</v>
      </c>
      <c r="AU127" s="271" t="s">
        <v>81</v>
      </c>
      <c r="AV127" s="13" t="s">
        <v>81</v>
      </c>
      <c r="AW127" s="13" t="s">
        <v>35</v>
      </c>
      <c r="AX127" s="13" t="s">
        <v>72</v>
      </c>
      <c r="AY127" s="271" t="s">
        <v>210</v>
      </c>
    </row>
    <row r="128" s="14" customFormat="1">
      <c r="B128" s="272"/>
      <c r="C128" s="273"/>
      <c r="D128" s="248" t="s">
        <v>221</v>
      </c>
      <c r="E128" s="274" t="s">
        <v>21</v>
      </c>
      <c r="F128" s="275" t="s">
        <v>227</v>
      </c>
      <c r="G128" s="273"/>
      <c r="H128" s="276">
        <v>7419</v>
      </c>
      <c r="I128" s="277"/>
      <c r="J128" s="273"/>
      <c r="K128" s="273"/>
      <c r="L128" s="278"/>
      <c r="M128" s="279"/>
      <c r="N128" s="280"/>
      <c r="O128" s="280"/>
      <c r="P128" s="280"/>
      <c r="Q128" s="280"/>
      <c r="R128" s="280"/>
      <c r="S128" s="280"/>
      <c r="T128" s="281"/>
      <c r="AT128" s="282" t="s">
        <v>221</v>
      </c>
      <c r="AU128" s="282" t="s">
        <v>81</v>
      </c>
      <c r="AV128" s="14" t="s">
        <v>217</v>
      </c>
      <c r="AW128" s="14" t="s">
        <v>35</v>
      </c>
      <c r="AX128" s="14" t="s">
        <v>79</v>
      </c>
      <c r="AY128" s="282" t="s">
        <v>210</v>
      </c>
    </row>
    <row r="129" s="1" customFormat="1" ht="45.6" customHeight="1">
      <c r="B129" s="47"/>
      <c r="C129" s="236" t="s">
        <v>244</v>
      </c>
      <c r="D129" s="236" t="s">
        <v>212</v>
      </c>
      <c r="E129" s="237" t="s">
        <v>245</v>
      </c>
      <c r="F129" s="238" t="s">
        <v>246</v>
      </c>
      <c r="G129" s="239" t="s">
        <v>215</v>
      </c>
      <c r="H129" s="240">
        <v>1200</v>
      </c>
      <c r="I129" s="241"/>
      <c r="J129" s="242">
        <f>ROUND(I129*H129,2)</f>
        <v>0</v>
      </c>
      <c r="K129" s="238" t="s">
        <v>216</v>
      </c>
      <c r="L129" s="73"/>
      <c r="M129" s="243" t="s">
        <v>21</v>
      </c>
      <c r="N129" s="244" t="s">
        <v>43</v>
      </c>
      <c r="O129" s="48"/>
      <c r="P129" s="245">
        <f>O129*H129</f>
        <v>0</v>
      </c>
      <c r="Q129" s="245">
        <v>0</v>
      </c>
      <c r="R129" s="245">
        <f>Q129*H129</f>
        <v>0</v>
      </c>
      <c r="S129" s="245">
        <v>0.098000000000000004</v>
      </c>
      <c r="T129" s="246">
        <f>S129*H129</f>
        <v>117.60000000000001</v>
      </c>
      <c r="AR129" s="25" t="s">
        <v>217</v>
      </c>
      <c r="AT129" s="25" t="s">
        <v>212</v>
      </c>
      <c r="AU129" s="25" t="s">
        <v>81</v>
      </c>
      <c r="AY129" s="25" t="s">
        <v>210</v>
      </c>
      <c r="BE129" s="247">
        <f>IF(N129="základní",J129,0)</f>
        <v>0</v>
      </c>
      <c r="BF129" s="247">
        <f>IF(N129="snížená",J129,0)</f>
        <v>0</v>
      </c>
      <c r="BG129" s="247">
        <f>IF(N129="zákl. přenesená",J129,0)</f>
        <v>0</v>
      </c>
      <c r="BH129" s="247">
        <f>IF(N129="sníž. přenesená",J129,0)</f>
        <v>0</v>
      </c>
      <c r="BI129" s="247">
        <f>IF(N129="nulová",J129,0)</f>
        <v>0</v>
      </c>
      <c r="BJ129" s="25" t="s">
        <v>79</v>
      </c>
      <c r="BK129" s="247">
        <f>ROUND(I129*H129,2)</f>
        <v>0</v>
      </c>
      <c r="BL129" s="25" t="s">
        <v>217</v>
      </c>
      <c r="BM129" s="25" t="s">
        <v>247</v>
      </c>
    </row>
    <row r="130" s="1" customFormat="1">
      <c r="B130" s="47"/>
      <c r="C130" s="75"/>
      <c r="D130" s="248" t="s">
        <v>219</v>
      </c>
      <c r="E130" s="75"/>
      <c r="F130" s="249" t="s">
        <v>237</v>
      </c>
      <c r="G130" s="75"/>
      <c r="H130" s="75"/>
      <c r="I130" s="204"/>
      <c r="J130" s="75"/>
      <c r="K130" s="75"/>
      <c r="L130" s="73"/>
      <c r="M130" s="250"/>
      <c r="N130" s="48"/>
      <c r="O130" s="48"/>
      <c r="P130" s="48"/>
      <c r="Q130" s="48"/>
      <c r="R130" s="48"/>
      <c r="S130" s="48"/>
      <c r="T130" s="96"/>
      <c r="AT130" s="25" t="s">
        <v>219</v>
      </c>
      <c r="AU130" s="25" t="s">
        <v>81</v>
      </c>
    </row>
    <row r="131" s="12" customFormat="1">
      <c r="B131" s="251"/>
      <c r="C131" s="252"/>
      <c r="D131" s="248" t="s">
        <v>221</v>
      </c>
      <c r="E131" s="253" t="s">
        <v>21</v>
      </c>
      <c r="F131" s="254" t="s">
        <v>222</v>
      </c>
      <c r="G131" s="252"/>
      <c r="H131" s="253" t="s">
        <v>21</v>
      </c>
      <c r="I131" s="255"/>
      <c r="J131" s="252"/>
      <c r="K131" s="252"/>
      <c r="L131" s="256"/>
      <c r="M131" s="257"/>
      <c r="N131" s="258"/>
      <c r="O131" s="258"/>
      <c r="P131" s="258"/>
      <c r="Q131" s="258"/>
      <c r="R131" s="258"/>
      <c r="S131" s="258"/>
      <c r="T131" s="259"/>
      <c r="AT131" s="260" t="s">
        <v>221</v>
      </c>
      <c r="AU131" s="260" t="s">
        <v>81</v>
      </c>
      <c r="AV131" s="12" t="s">
        <v>79</v>
      </c>
      <c r="AW131" s="12" t="s">
        <v>35</v>
      </c>
      <c r="AX131" s="12" t="s">
        <v>72</v>
      </c>
      <c r="AY131" s="260" t="s">
        <v>210</v>
      </c>
    </row>
    <row r="132" s="12" customFormat="1">
      <c r="B132" s="251"/>
      <c r="C132" s="252"/>
      <c r="D132" s="248" t="s">
        <v>221</v>
      </c>
      <c r="E132" s="253" t="s">
        <v>21</v>
      </c>
      <c r="F132" s="254" t="s">
        <v>242</v>
      </c>
      <c r="G132" s="252"/>
      <c r="H132" s="253" t="s">
        <v>21</v>
      </c>
      <c r="I132" s="255"/>
      <c r="J132" s="252"/>
      <c r="K132" s="252"/>
      <c r="L132" s="256"/>
      <c r="M132" s="257"/>
      <c r="N132" s="258"/>
      <c r="O132" s="258"/>
      <c r="P132" s="258"/>
      <c r="Q132" s="258"/>
      <c r="R132" s="258"/>
      <c r="S132" s="258"/>
      <c r="T132" s="259"/>
      <c r="AT132" s="260" t="s">
        <v>221</v>
      </c>
      <c r="AU132" s="260" t="s">
        <v>81</v>
      </c>
      <c r="AV132" s="12" t="s">
        <v>79</v>
      </c>
      <c r="AW132" s="12" t="s">
        <v>35</v>
      </c>
      <c r="AX132" s="12" t="s">
        <v>72</v>
      </c>
      <c r="AY132" s="260" t="s">
        <v>210</v>
      </c>
    </row>
    <row r="133" s="13" customFormat="1">
      <c r="B133" s="261"/>
      <c r="C133" s="262"/>
      <c r="D133" s="248" t="s">
        <v>221</v>
      </c>
      <c r="E133" s="263" t="s">
        <v>21</v>
      </c>
      <c r="F133" s="264" t="s">
        <v>243</v>
      </c>
      <c r="G133" s="262"/>
      <c r="H133" s="265">
        <v>1200</v>
      </c>
      <c r="I133" s="266"/>
      <c r="J133" s="262"/>
      <c r="K133" s="262"/>
      <c r="L133" s="267"/>
      <c r="M133" s="268"/>
      <c r="N133" s="269"/>
      <c r="O133" s="269"/>
      <c r="P133" s="269"/>
      <c r="Q133" s="269"/>
      <c r="R133" s="269"/>
      <c r="S133" s="269"/>
      <c r="T133" s="270"/>
      <c r="AT133" s="271" t="s">
        <v>221</v>
      </c>
      <c r="AU133" s="271" t="s">
        <v>81</v>
      </c>
      <c r="AV133" s="13" t="s">
        <v>81</v>
      </c>
      <c r="AW133" s="13" t="s">
        <v>35</v>
      </c>
      <c r="AX133" s="13" t="s">
        <v>79</v>
      </c>
      <c r="AY133" s="271" t="s">
        <v>210</v>
      </c>
    </row>
    <row r="134" s="1" customFormat="1" ht="34.2" customHeight="1">
      <c r="B134" s="47"/>
      <c r="C134" s="236" t="s">
        <v>248</v>
      </c>
      <c r="D134" s="236" t="s">
        <v>212</v>
      </c>
      <c r="E134" s="237" t="s">
        <v>249</v>
      </c>
      <c r="F134" s="238" t="s">
        <v>250</v>
      </c>
      <c r="G134" s="239" t="s">
        <v>251</v>
      </c>
      <c r="H134" s="240">
        <v>684</v>
      </c>
      <c r="I134" s="241"/>
      <c r="J134" s="242">
        <f>ROUND(I134*H134,2)</f>
        <v>0</v>
      </c>
      <c r="K134" s="238" t="s">
        <v>216</v>
      </c>
      <c r="L134" s="73"/>
      <c r="M134" s="243" t="s">
        <v>21</v>
      </c>
      <c r="N134" s="244" t="s">
        <v>43</v>
      </c>
      <c r="O134" s="48"/>
      <c r="P134" s="245">
        <f>O134*H134</f>
        <v>0</v>
      </c>
      <c r="Q134" s="245">
        <v>0</v>
      </c>
      <c r="R134" s="245">
        <f>Q134*H134</f>
        <v>0</v>
      </c>
      <c r="S134" s="245">
        <v>0.20499999999999999</v>
      </c>
      <c r="T134" s="246">
        <f>S134*H134</f>
        <v>140.22</v>
      </c>
      <c r="AR134" s="25" t="s">
        <v>217</v>
      </c>
      <c r="AT134" s="25" t="s">
        <v>212</v>
      </c>
      <c r="AU134" s="25" t="s">
        <v>81</v>
      </c>
      <c r="AY134" s="25" t="s">
        <v>210</v>
      </c>
      <c r="BE134" s="247">
        <f>IF(N134="základní",J134,0)</f>
        <v>0</v>
      </c>
      <c r="BF134" s="247">
        <f>IF(N134="snížená",J134,0)</f>
        <v>0</v>
      </c>
      <c r="BG134" s="247">
        <f>IF(N134="zákl. přenesená",J134,0)</f>
        <v>0</v>
      </c>
      <c r="BH134" s="247">
        <f>IF(N134="sníž. přenesená",J134,0)</f>
        <v>0</v>
      </c>
      <c r="BI134" s="247">
        <f>IF(N134="nulová",J134,0)</f>
        <v>0</v>
      </c>
      <c r="BJ134" s="25" t="s">
        <v>79</v>
      </c>
      <c r="BK134" s="247">
        <f>ROUND(I134*H134,2)</f>
        <v>0</v>
      </c>
      <c r="BL134" s="25" t="s">
        <v>217</v>
      </c>
      <c r="BM134" s="25" t="s">
        <v>252</v>
      </c>
    </row>
    <row r="135" s="1" customFormat="1">
      <c r="B135" s="47"/>
      <c r="C135" s="75"/>
      <c r="D135" s="248" t="s">
        <v>219</v>
      </c>
      <c r="E135" s="75"/>
      <c r="F135" s="249" t="s">
        <v>253</v>
      </c>
      <c r="G135" s="75"/>
      <c r="H135" s="75"/>
      <c r="I135" s="204"/>
      <c r="J135" s="75"/>
      <c r="K135" s="75"/>
      <c r="L135" s="73"/>
      <c r="M135" s="250"/>
      <c r="N135" s="48"/>
      <c r="O135" s="48"/>
      <c r="P135" s="48"/>
      <c r="Q135" s="48"/>
      <c r="R135" s="48"/>
      <c r="S135" s="48"/>
      <c r="T135" s="96"/>
      <c r="AT135" s="25" t="s">
        <v>219</v>
      </c>
      <c r="AU135" s="25" t="s">
        <v>81</v>
      </c>
    </row>
    <row r="136" s="12" customFormat="1">
      <c r="B136" s="251"/>
      <c r="C136" s="252"/>
      <c r="D136" s="248" t="s">
        <v>221</v>
      </c>
      <c r="E136" s="253" t="s">
        <v>21</v>
      </c>
      <c r="F136" s="254" t="s">
        <v>222</v>
      </c>
      <c r="G136" s="252"/>
      <c r="H136" s="253" t="s">
        <v>21</v>
      </c>
      <c r="I136" s="255"/>
      <c r="J136" s="252"/>
      <c r="K136" s="252"/>
      <c r="L136" s="256"/>
      <c r="M136" s="257"/>
      <c r="N136" s="258"/>
      <c r="O136" s="258"/>
      <c r="P136" s="258"/>
      <c r="Q136" s="258"/>
      <c r="R136" s="258"/>
      <c r="S136" s="258"/>
      <c r="T136" s="259"/>
      <c r="AT136" s="260" t="s">
        <v>221</v>
      </c>
      <c r="AU136" s="260" t="s">
        <v>81</v>
      </c>
      <c r="AV136" s="12" t="s">
        <v>79</v>
      </c>
      <c r="AW136" s="12" t="s">
        <v>35</v>
      </c>
      <c r="AX136" s="12" t="s">
        <v>72</v>
      </c>
      <c r="AY136" s="260" t="s">
        <v>210</v>
      </c>
    </row>
    <row r="137" s="13" customFormat="1">
      <c r="B137" s="261"/>
      <c r="C137" s="262"/>
      <c r="D137" s="248" t="s">
        <v>221</v>
      </c>
      <c r="E137" s="263" t="s">
        <v>21</v>
      </c>
      <c r="F137" s="264" t="s">
        <v>254</v>
      </c>
      <c r="G137" s="262"/>
      <c r="H137" s="265">
        <v>684</v>
      </c>
      <c r="I137" s="266"/>
      <c r="J137" s="262"/>
      <c r="K137" s="262"/>
      <c r="L137" s="267"/>
      <c r="M137" s="268"/>
      <c r="N137" s="269"/>
      <c r="O137" s="269"/>
      <c r="P137" s="269"/>
      <c r="Q137" s="269"/>
      <c r="R137" s="269"/>
      <c r="S137" s="269"/>
      <c r="T137" s="270"/>
      <c r="AT137" s="271" t="s">
        <v>221</v>
      </c>
      <c r="AU137" s="271" t="s">
        <v>81</v>
      </c>
      <c r="AV137" s="13" t="s">
        <v>81</v>
      </c>
      <c r="AW137" s="13" t="s">
        <v>35</v>
      </c>
      <c r="AX137" s="13" t="s">
        <v>79</v>
      </c>
      <c r="AY137" s="271" t="s">
        <v>210</v>
      </c>
    </row>
    <row r="138" s="1" customFormat="1" ht="34.2" customHeight="1">
      <c r="B138" s="47"/>
      <c r="C138" s="236" t="s">
        <v>255</v>
      </c>
      <c r="D138" s="236" t="s">
        <v>212</v>
      </c>
      <c r="E138" s="237" t="s">
        <v>256</v>
      </c>
      <c r="F138" s="238" t="s">
        <v>257</v>
      </c>
      <c r="G138" s="239" t="s">
        <v>258</v>
      </c>
      <c r="H138" s="240">
        <v>352.5</v>
      </c>
      <c r="I138" s="241"/>
      <c r="J138" s="242">
        <f>ROUND(I138*H138,2)</f>
        <v>0</v>
      </c>
      <c r="K138" s="238" t="s">
        <v>216</v>
      </c>
      <c r="L138" s="73"/>
      <c r="M138" s="243" t="s">
        <v>21</v>
      </c>
      <c r="N138" s="244" t="s">
        <v>43</v>
      </c>
      <c r="O138" s="48"/>
      <c r="P138" s="245">
        <f>O138*H138</f>
        <v>0</v>
      </c>
      <c r="Q138" s="245">
        <v>0</v>
      </c>
      <c r="R138" s="245">
        <f>Q138*H138</f>
        <v>0</v>
      </c>
      <c r="S138" s="245">
        <v>0</v>
      </c>
      <c r="T138" s="246">
        <f>S138*H138</f>
        <v>0</v>
      </c>
      <c r="AR138" s="25" t="s">
        <v>217</v>
      </c>
      <c r="AT138" s="25" t="s">
        <v>212</v>
      </c>
      <c r="AU138" s="25" t="s">
        <v>81</v>
      </c>
      <c r="AY138" s="25" t="s">
        <v>210</v>
      </c>
      <c r="BE138" s="247">
        <f>IF(N138="základní",J138,0)</f>
        <v>0</v>
      </c>
      <c r="BF138" s="247">
        <f>IF(N138="snížená",J138,0)</f>
        <v>0</v>
      </c>
      <c r="BG138" s="247">
        <f>IF(N138="zákl. přenesená",J138,0)</f>
        <v>0</v>
      </c>
      <c r="BH138" s="247">
        <f>IF(N138="sníž. přenesená",J138,0)</f>
        <v>0</v>
      </c>
      <c r="BI138" s="247">
        <f>IF(N138="nulová",J138,0)</f>
        <v>0</v>
      </c>
      <c r="BJ138" s="25" t="s">
        <v>79</v>
      </c>
      <c r="BK138" s="247">
        <f>ROUND(I138*H138,2)</f>
        <v>0</v>
      </c>
      <c r="BL138" s="25" t="s">
        <v>217</v>
      </c>
      <c r="BM138" s="25" t="s">
        <v>259</v>
      </c>
    </row>
    <row r="139" s="1" customFormat="1">
      <c r="B139" s="47"/>
      <c r="C139" s="75"/>
      <c r="D139" s="248" t="s">
        <v>219</v>
      </c>
      <c r="E139" s="75"/>
      <c r="F139" s="249" t="s">
        <v>260</v>
      </c>
      <c r="G139" s="75"/>
      <c r="H139" s="75"/>
      <c r="I139" s="204"/>
      <c r="J139" s="75"/>
      <c r="K139" s="75"/>
      <c r="L139" s="73"/>
      <c r="M139" s="250"/>
      <c r="N139" s="48"/>
      <c r="O139" s="48"/>
      <c r="P139" s="48"/>
      <c r="Q139" s="48"/>
      <c r="R139" s="48"/>
      <c r="S139" s="48"/>
      <c r="T139" s="96"/>
      <c r="AT139" s="25" t="s">
        <v>219</v>
      </c>
      <c r="AU139" s="25" t="s">
        <v>81</v>
      </c>
    </row>
    <row r="140" s="12" customFormat="1">
      <c r="B140" s="251"/>
      <c r="C140" s="252"/>
      <c r="D140" s="248" t="s">
        <v>221</v>
      </c>
      <c r="E140" s="253" t="s">
        <v>21</v>
      </c>
      <c r="F140" s="254" t="s">
        <v>222</v>
      </c>
      <c r="G140" s="252"/>
      <c r="H140" s="253" t="s">
        <v>21</v>
      </c>
      <c r="I140" s="255"/>
      <c r="J140" s="252"/>
      <c r="K140" s="252"/>
      <c r="L140" s="256"/>
      <c r="M140" s="257"/>
      <c r="N140" s="258"/>
      <c r="O140" s="258"/>
      <c r="P140" s="258"/>
      <c r="Q140" s="258"/>
      <c r="R140" s="258"/>
      <c r="S140" s="258"/>
      <c r="T140" s="259"/>
      <c r="AT140" s="260" t="s">
        <v>221</v>
      </c>
      <c r="AU140" s="260" t="s">
        <v>81</v>
      </c>
      <c r="AV140" s="12" t="s">
        <v>79</v>
      </c>
      <c r="AW140" s="12" t="s">
        <v>35</v>
      </c>
      <c r="AX140" s="12" t="s">
        <v>72</v>
      </c>
      <c r="AY140" s="260" t="s">
        <v>210</v>
      </c>
    </row>
    <row r="141" s="13" customFormat="1">
      <c r="B141" s="261"/>
      <c r="C141" s="262"/>
      <c r="D141" s="248" t="s">
        <v>221</v>
      </c>
      <c r="E141" s="263" t="s">
        <v>21</v>
      </c>
      <c r="F141" s="264" t="s">
        <v>261</v>
      </c>
      <c r="G141" s="262"/>
      <c r="H141" s="265">
        <v>352.5</v>
      </c>
      <c r="I141" s="266"/>
      <c r="J141" s="262"/>
      <c r="K141" s="262"/>
      <c r="L141" s="267"/>
      <c r="M141" s="268"/>
      <c r="N141" s="269"/>
      <c r="O141" s="269"/>
      <c r="P141" s="269"/>
      <c r="Q141" s="269"/>
      <c r="R141" s="269"/>
      <c r="S141" s="269"/>
      <c r="T141" s="270"/>
      <c r="AT141" s="271" t="s">
        <v>221</v>
      </c>
      <c r="AU141" s="271" t="s">
        <v>81</v>
      </c>
      <c r="AV141" s="13" t="s">
        <v>81</v>
      </c>
      <c r="AW141" s="13" t="s">
        <v>35</v>
      </c>
      <c r="AX141" s="13" t="s">
        <v>79</v>
      </c>
      <c r="AY141" s="271" t="s">
        <v>210</v>
      </c>
    </row>
    <row r="142" s="1" customFormat="1" ht="34.2" customHeight="1">
      <c r="B142" s="47"/>
      <c r="C142" s="236" t="s">
        <v>262</v>
      </c>
      <c r="D142" s="236" t="s">
        <v>212</v>
      </c>
      <c r="E142" s="237" t="s">
        <v>263</v>
      </c>
      <c r="F142" s="238" t="s">
        <v>264</v>
      </c>
      <c r="G142" s="239" t="s">
        <v>258</v>
      </c>
      <c r="H142" s="240">
        <v>126.59999999999999</v>
      </c>
      <c r="I142" s="241"/>
      <c r="J142" s="242">
        <f>ROUND(I142*H142,2)</f>
        <v>0</v>
      </c>
      <c r="K142" s="238" t="s">
        <v>216</v>
      </c>
      <c r="L142" s="73"/>
      <c r="M142" s="243" t="s">
        <v>21</v>
      </c>
      <c r="N142" s="244" t="s">
        <v>43</v>
      </c>
      <c r="O142" s="48"/>
      <c r="P142" s="245">
        <f>O142*H142</f>
        <v>0</v>
      </c>
      <c r="Q142" s="245">
        <v>0</v>
      </c>
      <c r="R142" s="245">
        <f>Q142*H142</f>
        <v>0</v>
      </c>
      <c r="S142" s="245">
        <v>0</v>
      </c>
      <c r="T142" s="246">
        <f>S142*H142</f>
        <v>0</v>
      </c>
      <c r="AR142" s="25" t="s">
        <v>217</v>
      </c>
      <c r="AT142" s="25" t="s">
        <v>212</v>
      </c>
      <c r="AU142" s="25" t="s">
        <v>81</v>
      </c>
      <c r="AY142" s="25" t="s">
        <v>210</v>
      </c>
      <c r="BE142" s="247">
        <f>IF(N142="základní",J142,0)</f>
        <v>0</v>
      </c>
      <c r="BF142" s="247">
        <f>IF(N142="snížená",J142,0)</f>
        <v>0</v>
      </c>
      <c r="BG142" s="247">
        <f>IF(N142="zákl. přenesená",J142,0)</f>
        <v>0</v>
      </c>
      <c r="BH142" s="247">
        <f>IF(N142="sníž. přenesená",J142,0)</f>
        <v>0</v>
      </c>
      <c r="BI142" s="247">
        <f>IF(N142="nulová",J142,0)</f>
        <v>0</v>
      </c>
      <c r="BJ142" s="25" t="s">
        <v>79</v>
      </c>
      <c r="BK142" s="247">
        <f>ROUND(I142*H142,2)</f>
        <v>0</v>
      </c>
      <c r="BL142" s="25" t="s">
        <v>217</v>
      </c>
      <c r="BM142" s="25" t="s">
        <v>265</v>
      </c>
    </row>
    <row r="143" s="12" customFormat="1">
      <c r="B143" s="251"/>
      <c r="C143" s="252"/>
      <c r="D143" s="248" t="s">
        <v>221</v>
      </c>
      <c r="E143" s="253" t="s">
        <v>21</v>
      </c>
      <c r="F143" s="254" t="s">
        <v>222</v>
      </c>
      <c r="G143" s="252"/>
      <c r="H143" s="253" t="s">
        <v>21</v>
      </c>
      <c r="I143" s="255"/>
      <c r="J143" s="252"/>
      <c r="K143" s="252"/>
      <c r="L143" s="256"/>
      <c r="M143" s="257"/>
      <c r="N143" s="258"/>
      <c r="O143" s="258"/>
      <c r="P143" s="258"/>
      <c r="Q143" s="258"/>
      <c r="R143" s="258"/>
      <c r="S143" s="258"/>
      <c r="T143" s="259"/>
      <c r="AT143" s="260" t="s">
        <v>221</v>
      </c>
      <c r="AU143" s="260" t="s">
        <v>81</v>
      </c>
      <c r="AV143" s="12" t="s">
        <v>79</v>
      </c>
      <c r="AW143" s="12" t="s">
        <v>35</v>
      </c>
      <c r="AX143" s="12" t="s">
        <v>72</v>
      </c>
      <c r="AY143" s="260" t="s">
        <v>210</v>
      </c>
    </row>
    <row r="144" s="12" customFormat="1">
      <c r="B144" s="251"/>
      <c r="C144" s="252"/>
      <c r="D144" s="248" t="s">
        <v>221</v>
      </c>
      <c r="E144" s="253" t="s">
        <v>21</v>
      </c>
      <c r="F144" s="254" t="s">
        <v>266</v>
      </c>
      <c r="G144" s="252"/>
      <c r="H144" s="253" t="s">
        <v>21</v>
      </c>
      <c r="I144" s="255"/>
      <c r="J144" s="252"/>
      <c r="K144" s="252"/>
      <c r="L144" s="256"/>
      <c r="M144" s="257"/>
      <c r="N144" s="258"/>
      <c r="O144" s="258"/>
      <c r="P144" s="258"/>
      <c r="Q144" s="258"/>
      <c r="R144" s="258"/>
      <c r="S144" s="258"/>
      <c r="T144" s="259"/>
      <c r="AT144" s="260" t="s">
        <v>221</v>
      </c>
      <c r="AU144" s="260" t="s">
        <v>81</v>
      </c>
      <c r="AV144" s="12" t="s">
        <v>79</v>
      </c>
      <c r="AW144" s="12" t="s">
        <v>35</v>
      </c>
      <c r="AX144" s="12" t="s">
        <v>72</v>
      </c>
      <c r="AY144" s="260" t="s">
        <v>210</v>
      </c>
    </row>
    <row r="145" s="13" customFormat="1">
      <c r="B145" s="261"/>
      <c r="C145" s="262"/>
      <c r="D145" s="248" t="s">
        <v>221</v>
      </c>
      <c r="E145" s="263" t="s">
        <v>21</v>
      </c>
      <c r="F145" s="264" t="s">
        <v>267</v>
      </c>
      <c r="G145" s="262"/>
      <c r="H145" s="265">
        <v>105</v>
      </c>
      <c r="I145" s="266"/>
      <c r="J145" s="262"/>
      <c r="K145" s="262"/>
      <c r="L145" s="267"/>
      <c r="M145" s="268"/>
      <c r="N145" s="269"/>
      <c r="O145" s="269"/>
      <c r="P145" s="269"/>
      <c r="Q145" s="269"/>
      <c r="R145" s="269"/>
      <c r="S145" s="269"/>
      <c r="T145" s="270"/>
      <c r="AT145" s="271" t="s">
        <v>221</v>
      </c>
      <c r="AU145" s="271" t="s">
        <v>81</v>
      </c>
      <c r="AV145" s="13" t="s">
        <v>81</v>
      </c>
      <c r="AW145" s="13" t="s">
        <v>35</v>
      </c>
      <c r="AX145" s="13" t="s">
        <v>72</v>
      </c>
      <c r="AY145" s="271" t="s">
        <v>210</v>
      </c>
    </row>
    <row r="146" s="12" customFormat="1">
      <c r="B146" s="251"/>
      <c r="C146" s="252"/>
      <c r="D146" s="248" t="s">
        <v>221</v>
      </c>
      <c r="E146" s="253" t="s">
        <v>21</v>
      </c>
      <c r="F146" s="254" t="s">
        <v>268</v>
      </c>
      <c r="G146" s="252"/>
      <c r="H146" s="253" t="s">
        <v>21</v>
      </c>
      <c r="I146" s="255"/>
      <c r="J146" s="252"/>
      <c r="K146" s="252"/>
      <c r="L146" s="256"/>
      <c r="M146" s="257"/>
      <c r="N146" s="258"/>
      <c r="O146" s="258"/>
      <c r="P146" s="258"/>
      <c r="Q146" s="258"/>
      <c r="R146" s="258"/>
      <c r="S146" s="258"/>
      <c r="T146" s="259"/>
      <c r="AT146" s="260" t="s">
        <v>221</v>
      </c>
      <c r="AU146" s="260" t="s">
        <v>81</v>
      </c>
      <c r="AV146" s="12" t="s">
        <v>79</v>
      </c>
      <c r="AW146" s="12" t="s">
        <v>35</v>
      </c>
      <c r="AX146" s="12" t="s">
        <v>72</v>
      </c>
      <c r="AY146" s="260" t="s">
        <v>210</v>
      </c>
    </row>
    <row r="147" s="13" customFormat="1">
      <c r="B147" s="261"/>
      <c r="C147" s="262"/>
      <c r="D147" s="248" t="s">
        <v>221</v>
      </c>
      <c r="E147" s="263" t="s">
        <v>21</v>
      </c>
      <c r="F147" s="264" t="s">
        <v>269</v>
      </c>
      <c r="G147" s="262"/>
      <c r="H147" s="265">
        <v>21.600000000000001</v>
      </c>
      <c r="I147" s="266"/>
      <c r="J147" s="262"/>
      <c r="K147" s="262"/>
      <c r="L147" s="267"/>
      <c r="M147" s="268"/>
      <c r="N147" s="269"/>
      <c r="O147" s="269"/>
      <c r="P147" s="269"/>
      <c r="Q147" s="269"/>
      <c r="R147" s="269"/>
      <c r="S147" s="269"/>
      <c r="T147" s="270"/>
      <c r="AT147" s="271" t="s">
        <v>221</v>
      </c>
      <c r="AU147" s="271" t="s">
        <v>81</v>
      </c>
      <c r="AV147" s="13" t="s">
        <v>81</v>
      </c>
      <c r="AW147" s="13" t="s">
        <v>35</v>
      </c>
      <c r="AX147" s="13" t="s">
        <v>72</v>
      </c>
      <c r="AY147" s="271" t="s">
        <v>210</v>
      </c>
    </row>
    <row r="148" s="14" customFormat="1">
      <c r="B148" s="272"/>
      <c r="C148" s="273"/>
      <c r="D148" s="248" t="s">
        <v>221</v>
      </c>
      <c r="E148" s="274" t="s">
        <v>21</v>
      </c>
      <c r="F148" s="275" t="s">
        <v>227</v>
      </c>
      <c r="G148" s="273"/>
      <c r="H148" s="276">
        <v>126.59999999999999</v>
      </c>
      <c r="I148" s="277"/>
      <c r="J148" s="273"/>
      <c r="K148" s="273"/>
      <c r="L148" s="278"/>
      <c r="M148" s="279"/>
      <c r="N148" s="280"/>
      <c r="O148" s="280"/>
      <c r="P148" s="280"/>
      <c r="Q148" s="280"/>
      <c r="R148" s="280"/>
      <c r="S148" s="280"/>
      <c r="T148" s="281"/>
      <c r="AT148" s="282" t="s">
        <v>221</v>
      </c>
      <c r="AU148" s="282" t="s">
        <v>81</v>
      </c>
      <c r="AV148" s="14" t="s">
        <v>217</v>
      </c>
      <c r="AW148" s="14" t="s">
        <v>35</v>
      </c>
      <c r="AX148" s="14" t="s">
        <v>79</v>
      </c>
      <c r="AY148" s="282" t="s">
        <v>210</v>
      </c>
    </row>
    <row r="149" s="1" customFormat="1" ht="34.2" customHeight="1">
      <c r="B149" s="47"/>
      <c r="C149" s="236" t="s">
        <v>270</v>
      </c>
      <c r="D149" s="236" t="s">
        <v>212</v>
      </c>
      <c r="E149" s="237" t="s">
        <v>271</v>
      </c>
      <c r="F149" s="238" t="s">
        <v>272</v>
      </c>
      <c r="G149" s="239" t="s">
        <v>258</v>
      </c>
      <c r="H149" s="240">
        <v>3475</v>
      </c>
      <c r="I149" s="241"/>
      <c r="J149" s="242">
        <f>ROUND(I149*H149,2)</f>
        <v>0</v>
      </c>
      <c r="K149" s="238" t="s">
        <v>216</v>
      </c>
      <c r="L149" s="73"/>
      <c r="M149" s="243" t="s">
        <v>21</v>
      </c>
      <c r="N149" s="244" t="s">
        <v>43</v>
      </c>
      <c r="O149" s="48"/>
      <c r="P149" s="245">
        <f>O149*H149</f>
        <v>0</v>
      </c>
      <c r="Q149" s="245">
        <v>0</v>
      </c>
      <c r="R149" s="245">
        <f>Q149*H149</f>
        <v>0</v>
      </c>
      <c r="S149" s="245">
        <v>0</v>
      </c>
      <c r="T149" s="246">
        <f>S149*H149</f>
        <v>0</v>
      </c>
      <c r="AR149" s="25" t="s">
        <v>217</v>
      </c>
      <c r="AT149" s="25" t="s">
        <v>212</v>
      </c>
      <c r="AU149" s="25" t="s">
        <v>81</v>
      </c>
      <c r="AY149" s="25" t="s">
        <v>210</v>
      </c>
      <c r="BE149" s="247">
        <f>IF(N149="základní",J149,0)</f>
        <v>0</v>
      </c>
      <c r="BF149" s="247">
        <f>IF(N149="snížená",J149,0)</f>
        <v>0</v>
      </c>
      <c r="BG149" s="247">
        <f>IF(N149="zákl. přenesená",J149,0)</f>
        <v>0</v>
      </c>
      <c r="BH149" s="247">
        <f>IF(N149="sníž. přenesená",J149,0)</f>
        <v>0</v>
      </c>
      <c r="BI149" s="247">
        <f>IF(N149="nulová",J149,0)</f>
        <v>0</v>
      </c>
      <c r="BJ149" s="25" t="s">
        <v>79</v>
      </c>
      <c r="BK149" s="247">
        <f>ROUND(I149*H149,2)</f>
        <v>0</v>
      </c>
      <c r="BL149" s="25" t="s">
        <v>217</v>
      </c>
      <c r="BM149" s="25" t="s">
        <v>273</v>
      </c>
    </row>
    <row r="150" s="1" customFormat="1">
      <c r="B150" s="47"/>
      <c r="C150" s="75"/>
      <c r="D150" s="248" t="s">
        <v>219</v>
      </c>
      <c r="E150" s="75"/>
      <c r="F150" s="249" t="s">
        <v>274</v>
      </c>
      <c r="G150" s="75"/>
      <c r="H150" s="75"/>
      <c r="I150" s="204"/>
      <c r="J150" s="75"/>
      <c r="K150" s="75"/>
      <c r="L150" s="73"/>
      <c r="M150" s="250"/>
      <c r="N150" s="48"/>
      <c r="O150" s="48"/>
      <c r="P150" s="48"/>
      <c r="Q150" s="48"/>
      <c r="R150" s="48"/>
      <c r="S150" s="48"/>
      <c r="T150" s="96"/>
      <c r="AT150" s="25" t="s">
        <v>219</v>
      </c>
      <c r="AU150" s="25" t="s">
        <v>81</v>
      </c>
    </row>
    <row r="151" s="12" customFormat="1">
      <c r="B151" s="251"/>
      <c r="C151" s="252"/>
      <c r="D151" s="248" t="s">
        <v>221</v>
      </c>
      <c r="E151" s="253" t="s">
        <v>21</v>
      </c>
      <c r="F151" s="254" t="s">
        <v>222</v>
      </c>
      <c r="G151" s="252"/>
      <c r="H151" s="253" t="s">
        <v>21</v>
      </c>
      <c r="I151" s="255"/>
      <c r="J151" s="252"/>
      <c r="K151" s="252"/>
      <c r="L151" s="256"/>
      <c r="M151" s="257"/>
      <c r="N151" s="258"/>
      <c r="O151" s="258"/>
      <c r="P151" s="258"/>
      <c r="Q151" s="258"/>
      <c r="R151" s="258"/>
      <c r="S151" s="258"/>
      <c r="T151" s="259"/>
      <c r="AT151" s="260" t="s">
        <v>221</v>
      </c>
      <c r="AU151" s="260" t="s">
        <v>81</v>
      </c>
      <c r="AV151" s="12" t="s">
        <v>79</v>
      </c>
      <c r="AW151" s="12" t="s">
        <v>35</v>
      </c>
      <c r="AX151" s="12" t="s">
        <v>72</v>
      </c>
      <c r="AY151" s="260" t="s">
        <v>210</v>
      </c>
    </row>
    <row r="152" s="12" customFormat="1">
      <c r="B152" s="251"/>
      <c r="C152" s="252"/>
      <c r="D152" s="248" t="s">
        <v>221</v>
      </c>
      <c r="E152" s="253" t="s">
        <v>21</v>
      </c>
      <c r="F152" s="254" t="s">
        <v>275</v>
      </c>
      <c r="G152" s="252"/>
      <c r="H152" s="253" t="s">
        <v>21</v>
      </c>
      <c r="I152" s="255"/>
      <c r="J152" s="252"/>
      <c r="K152" s="252"/>
      <c r="L152" s="256"/>
      <c r="M152" s="257"/>
      <c r="N152" s="258"/>
      <c r="O152" s="258"/>
      <c r="P152" s="258"/>
      <c r="Q152" s="258"/>
      <c r="R152" s="258"/>
      <c r="S152" s="258"/>
      <c r="T152" s="259"/>
      <c r="AT152" s="260" t="s">
        <v>221</v>
      </c>
      <c r="AU152" s="260" t="s">
        <v>81</v>
      </c>
      <c r="AV152" s="12" t="s">
        <v>79</v>
      </c>
      <c r="AW152" s="12" t="s">
        <v>35</v>
      </c>
      <c r="AX152" s="12" t="s">
        <v>72</v>
      </c>
      <c r="AY152" s="260" t="s">
        <v>210</v>
      </c>
    </row>
    <row r="153" s="12" customFormat="1">
      <c r="B153" s="251"/>
      <c r="C153" s="252"/>
      <c r="D153" s="248" t="s">
        <v>221</v>
      </c>
      <c r="E153" s="253" t="s">
        <v>21</v>
      </c>
      <c r="F153" s="254" t="s">
        <v>276</v>
      </c>
      <c r="G153" s="252"/>
      <c r="H153" s="253" t="s">
        <v>21</v>
      </c>
      <c r="I153" s="255"/>
      <c r="J153" s="252"/>
      <c r="K153" s="252"/>
      <c r="L153" s="256"/>
      <c r="M153" s="257"/>
      <c r="N153" s="258"/>
      <c r="O153" s="258"/>
      <c r="P153" s="258"/>
      <c r="Q153" s="258"/>
      <c r="R153" s="258"/>
      <c r="S153" s="258"/>
      <c r="T153" s="259"/>
      <c r="AT153" s="260" t="s">
        <v>221</v>
      </c>
      <c r="AU153" s="260" t="s">
        <v>81</v>
      </c>
      <c r="AV153" s="12" t="s">
        <v>79</v>
      </c>
      <c r="AW153" s="12" t="s">
        <v>35</v>
      </c>
      <c r="AX153" s="12" t="s">
        <v>72</v>
      </c>
      <c r="AY153" s="260" t="s">
        <v>210</v>
      </c>
    </row>
    <row r="154" s="12" customFormat="1">
      <c r="B154" s="251"/>
      <c r="C154" s="252"/>
      <c r="D154" s="248" t="s">
        <v>221</v>
      </c>
      <c r="E154" s="253" t="s">
        <v>21</v>
      </c>
      <c r="F154" s="254" t="s">
        <v>277</v>
      </c>
      <c r="G154" s="252"/>
      <c r="H154" s="253" t="s">
        <v>21</v>
      </c>
      <c r="I154" s="255"/>
      <c r="J154" s="252"/>
      <c r="K154" s="252"/>
      <c r="L154" s="256"/>
      <c r="M154" s="257"/>
      <c r="N154" s="258"/>
      <c r="O154" s="258"/>
      <c r="P154" s="258"/>
      <c r="Q154" s="258"/>
      <c r="R154" s="258"/>
      <c r="S154" s="258"/>
      <c r="T154" s="259"/>
      <c r="AT154" s="260" t="s">
        <v>221</v>
      </c>
      <c r="AU154" s="260" t="s">
        <v>81</v>
      </c>
      <c r="AV154" s="12" t="s">
        <v>79</v>
      </c>
      <c r="AW154" s="12" t="s">
        <v>35</v>
      </c>
      <c r="AX154" s="12" t="s">
        <v>72</v>
      </c>
      <c r="AY154" s="260" t="s">
        <v>210</v>
      </c>
    </row>
    <row r="155" s="13" customFormat="1">
      <c r="B155" s="261"/>
      <c r="C155" s="262"/>
      <c r="D155" s="248" t="s">
        <v>221</v>
      </c>
      <c r="E155" s="263" t="s">
        <v>21</v>
      </c>
      <c r="F155" s="264" t="s">
        <v>278</v>
      </c>
      <c r="G155" s="262"/>
      <c r="H155" s="265">
        <v>3475</v>
      </c>
      <c r="I155" s="266"/>
      <c r="J155" s="262"/>
      <c r="K155" s="262"/>
      <c r="L155" s="267"/>
      <c r="M155" s="268"/>
      <c r="N155" s="269"/>
      <c r="O155" s="269"/>
      <c r="P155" s="269"/>
      <c r="Q155" s="269"/>
      <c r="R155" s="269"/>
      <c r="S155" s="269"/>
      <c r="T155" s="270"/>
      <c r="AT155" s="271" t="s">
        <v>221</v>
      </c>
      <c r="AU155" s="271" t="s">
        <v>81</v>
      </c>
      <c r="AV155" s="13" t="s">
        <v>81</v>
      </c>
      <c r="AW155" s="13" t="s">
        <v>35</v>
      </c>
      <c r="AX155" s="13" t="s">
        <v>79</v>
      </c>
      <c r="AY155" s="271" t="s">
        <v>210</v>
      </c>
    </row>
    <row r="156" s="1" customFormat="1" ht="34.2" customHeight="1">
      <c r="B156" s="47"/>
      <c r="C156" s="236" t="s">
        <v>117</v>
      </c>
      <c r="D156" s="236" t="s">
        <v>212</v>
      </c>
      <c r="E156" s="237" t="s">
        <v>279</v>
      </c>
      <c r="F156" s="238" t="s">
        <v>280</v>
      </c>
      <c r="G156" s="239" t="s">
        <v>258</v>
      </c>
      <c r="H156" s="240">
        <v>3475</v>
      </c>
      <c r="I156" s="241"/>
      <c r="J156" s="242">
        <f>ROUND(I156*H156,2)</f>
        <v>0</v>
      </c>
      <c r="K156" s="238" t="s">
        <v>216</v>
      </c>
      <c r="L156" s="73"/>
      <c r="M156" s="243" t="s">
        <v>21</v>
      </c>
      <c r="N156" s="244" t="s">
        <v>43</v>
      </c>
      <c r="O156" s="48"/>
      <c r="P156" s="245">
        <f>O156*H156</f>
        <v>0</v>
      </c>
      <c r="Q156" s="245">
        <v>0</v>
      </c>
      <c r="R156" s="245">
        <f>Q156*H156</f>
        <v>0</v>
      </c>
      <c r="S156" s="245">
        <v>0</v>
      </c>
      <c r="T156" s="246">
        <f>S156*H156</f>
        <v>0</v>
      </c>
      <c r="AR156" s="25" t="s">
        <v>217</v>
      </c>
      <c r="AT156" s="25" t="s">
        <v>212</v>
      </c>
      <c r="AU156" s="25" t="s">
        <v>81</v>
      </c>
      <c r="AY156" s="25" t="s">
        <v>210</v>
      </c>
      <c r="BE156" s="247">
        <f>IF(N156="základní",J156,0)</f>
        <v>0</v>
      </c>
      <c r="BF156" s="247">
        <f>IF(N156="snížená",J156,0)</f>
        <v>0</v>
      </c>
      <c r="BG156" s="247">
        <f>IF(N156="zákl. přenesená",J156,0)</f>
        <v>0</v>
      </c>
      <c r="BH156" s="247">
        <f>IF(N156="sníž. přenesená",J156,0)</f>
        <v>0</v>
      </c>
      <c r="BI156" s="247">
        <f>IF(N156="nulová",J156,0)</f>
        <v>0</v>
      </c>
      <c r="BJ156" s="25" t="s">
        <v>79</v>
      </c>
      <c r="BK156" s="247">
        <f>ROUND(I156*H156,2)</f>
        <v>0</v>
      </c>
      <c r="BL156" s="25" t="s">
        <v>217</v>
      </c>
      <c r="BM156" s="25" t="s">
        <v>281</v>
      </c>
    </row>
    <row r="157" s="1" customFormat="1">
      <c r="B157" s="47"/>
      <c r="C157" s="75"/>
      <c r="D157" s="248" t="s">
        <v>219</v>
      </c>
      <c r="E157" s="75"/>
      <c r="F157" s="249" t="s">
        <v>274</v>
      </c>
      <c r="G157" s="75"/>
      <c r="H157" s="75"/>
      <c r="I157" s="204"/>
      <c r="J157" s="75"/>
      <c r="K157" s="75"/>
      <c r="L157" s="73"/>
      <c r="M157" s="250"/>
      <c r="N157" s="48"/>
      <c r="O157" s="48"/>
      <c r="P157" s="48"/>
      <c r="Q157" s="48"/>
      <c r="R157" s="48"/>
      <c r="S157" s="48"/>
      <c r="T157" s="96"/>
      <c r="AT157" s="25" t="s">
        <v>219</v>
      </c>
      <c r="AU157" s="25" t="s">
        <v>81</v>
      </c>
    </row>
    <row r="158" s="1" customFormat="1" ht="34.2" customHeight="1">
      <c r="B158" s="47"/>
      <c r="C158" s="236" t="s">
        <v>123</v>
      </c>
      <c r="D158" s="236" t="s">
        <v>212</v>
      </c>
      <c r="E158" s="237" t="s">
        <v>282</v>
      </c>
      <c r="F158" s="238" t="s">
        <v>283</v>
      </c>
      <c r="G158" s="239" t="s">
        <v>258</v>
      </c>
      <c r="H158" s="240">
        <v>4.2000000000000002</v>
      </c>
      <c r="I158" s="241"/>
      <c r="J158" s="242">
        <f>ROUND(I158*H158,2)</f>
        <v>0</v>
      </c>
      <c r="K158" s="238" t="s">
        <v>216</v>
      </c>
      <c r="L158" s="73"/>
      <c r="M158" s="243" t="s">
        <v>21</v>
      </c>
      <c r="N158" s="244" t="s">
        <v>43</v>
      </c>
      <c r="O158" s="48"/>
      <c r="P158" s="245">
        <f>O158*H158</f>
        <v>0</v>
      </c>
      <c r="Q158" s="245">
        <v>0</v>
      </c>
      <c r="R158" s="245">
        <f>Q158*H158</f>
        <v>0</v>
      </c>
      <c r="S158" s="245">
        <v>0</v>
      </c>
      <c r="T158" s="246">
        <f>S158*H158</f>
        <v>0</v>
      </c>
      <c r="AR158" s="25" t="s">
        <v>217</v>
      </c>
      <c r="AT158" s="25" t="s">
        <v>212</v>
      </c>
      <c r="AU158" s="25" t="s">
        <v>81</v>
      </c>
      <c r="AY158" s="25" t="s">
        <v>210</v>
      </c>
      <c r="BE158" s="247">
        <f>IF(N158="základní",J158,0)</f>
        <v>0</v>
      </c>
      <c r="BF158" s="247">
        <f>IF(N158="snížená",J158,0)</f>
        <v>0</v>
      </c>
      <c r="BG158" s="247">
        <f>IF(N158="zákl. přenesená",J158,0)</f>
        <v>0</v>
      </c>
      <c r="BH158" s="247">
        <f>IF(N158="sníž. přenesená",J158,0)</f>
        <v>0</v>
      </c>
      <c r="BI158" s="247">
        <f>IF(N158="nulová",J158,0)</f>
        <v>0</v>
      </c>
      <c r="BJ158" s="25" t="s">
        <v>79</v>
      </c>
      <c r="BK158" s="247">
        <f>ROUND(I158*H158,2)</f>
        <v>0</v>
      </c>
      <c r="BL158" s="25" t="s">
        <v>217</v>
      </c>
      <c r="BM158" s="25" t="s">
        <v>284</v>
      </c>
    </row>
    <row r="159" s="1" customFormat="1">
      <c r="B159" s="47"/>
      <c r="C159" s="75"/>
      <c r="D159" s="248" t="s">
        <v>219</v>
      </c>
      <c r="E159" s="75"/>
      <c r="F159" s="249" t="s">
        <v>285</v>
      </c>
      <c r="G159" s="75"/>
      <c r="H159" s="75"/>
      <c r="I159" s="204"/>
      <c r="J159" s="75"/>
      <c r="K159" s="75"/>
      <c r="L159" s="73"/>
      <c r="M159" s="250"/>
      <c r="N159" s="48"/>
      <c r="O159" s="48"/>
      <c r="P159" s="48"/>
      <c r="Q159" s="48"/>
      <c r="R159" s="48"/>
      <c r="S159" s="48"/>
      <c r="T159" s="96"/>
      <c r="AT159" s="25" t="s">
        <v>219</v>
      </c>
      <c r="AU159" s="25" t="s">
        <v>81</v>
      </c>
    </row>
    <row r="160" s="12" customFormat="1">
      <c r="B160" s="251"/>
      <c r="C160" s="252"/>
      <c r="D160" s="248" t="s">
        <v>221</v>
      </c>
      <c r="E160" s="253" t="s">
        <v>21</v>
      </c>
      <c r="F160" s="254" t="s">
        <v>222</v>
      </c>
      <c r="G160" s="252"/>
      <c r="H160" s="253" t="s">
        <v>21</v>
      </c>
      <c r="I160" s="255"/>
      <c r="J160" s="252"/>
      <c r="K160" s="252"/>
      <c r="L160" s="256"/>
      <c r="M160" s="257"/>
      <c r="N160" s="258"/>
      <c r="O160" s="258"/>
      <c r="P160" s="258"/>
      <c r="Q160" s="258"/>
      <c r="R160" s="258"/>
      <c r="S160" s="258"/>
      <c r="T160" s="259"/>
      <c r="AT160" s="260" t="s">
        <v>221</v>
      </c>
      <c r="AU160" s="260" t="s">
        <v>81</v>
      </c>
      <c r="AV160" s="12" t="s">
        <v>79</v>
      </c>
      <c r="AW160" s="12" t="s">
        <v>35</v>
      </c>
      <c r="AX160" s="12" t="s">
        <v>72</v>
      </c>
      <c r="AY160" s="260" t="s">
        <v>210</v>
      </c>
    </row>
    <row r="161" s="12" customFormat="1">
      <c r="B161" s="251"/>
      <c r="C161" s="252"/>
      <c r="D161" s="248" t="s">
        <v>221</v>
      </c>
      <c r="E161" s="253" t="s">
        <v>21</v>
      </c>
      <c r="F161" s="254" t="s">
        <v>286</v>
      </c>
      <c r="G161" s="252"/>
      <c r="H161" s="253" t="s">
        <v>21</v>
      </c>
      <c r="I161" s="255"/>
      <c r="J161" s="252"/>
      <c r="K161" s="252"/>
      <c r="L161" s="256"/>
      <c r="M161" s="257"/>
      <c r="N161" s="258"/>
      <c r="O161" s="258"/>
      <c r="P161" s="258"/>
      <c r="Q161" s="258"/>
      <c r="R161" s="258"/>
      <c r="S161" s="258"/>
      <c r="T161" s="259"/>
      <c r="AT161" s="260" t="s">
        <v>221</v>
      </c>
      <c r="AU161" s="260" t="s">
        <v>81</v>
      </c>
      <c r="AV161" s="12" t="s">
        <v>79</v>
      </c>
      <c r="AW161" s="12" t="s">
        <v>35</v>
      </c>
      <c r="AX161" s="12" t="s">
        <v>72</v>
      </c>
      <c r="AY161" s="260" t="s">
        <v>210</v>
      </c>
    </row>
    <row r="162" s="13" customFormat="1">
      <c r="B162" s="261"/>
      <c r="C162" s="262"/>
      <c r="D162" s="248" t="s">
        <v>221</v>
      </c>
      <c r="E162" s="263" t="s">
        <v>21</v>
      </c>
      <c r="F162" s="264" t="s">
        <v>287</v>
      </c>
      <c r="G162" s="262"/>
      <c r="H162" s="265">
        <v>4.2000000000000002</v>
      </c>
      <c r="I162" s="266"/>
      <c r="J162" s="262"/>
      <c r="K162" s="262"/>
      <c r="L162" s="267"/>
      <c r="M162" s="268"/>
      <c r="N162" s="269"/>
      <c r="O162" s="269"/>
      <c r="P162" s="269"/>
      <c r="Q162" s="269"/>
      <c r="R162" s="269"/>
      <c r="S162" s="269"/>
      <c r="T162" s="270"/>
      <c r="AT162" s="271" t="s">
        <v>221</v>
      </c>
      <c r="AU162" s="271" t="s">
        <v>81</v>
      </c>
      <c r="AV162" s="13" t="s">
        <v>81</v>
      </c>
      <c r="AW162" s="13" t="s">
        <v>35</v>
      </c>
      <c r="AX162" s="13" t="s">
        <v>79</v>
      </c>
      <c r="AY162" s="271" t="s">
        <v>210</v>
      </c>
    </row>
    <row r="163" s="1" customFormat="1" ht="45.6" customHeight="1">
      <c r="B163" s="47"/>
      <c r="C163" s="236" t="s">
        <v>288</v>
      </c>
      <c r="D163" s="236" t="s">
        <v>212</v>
      </c>
      <c r="E163" s="237" t="s">
        <v>289</v>
      </c>
      <c r="F163" s="238" t="s">
        <v>290</v>
      </c>
      <c r="G163" s="239" t="s">
        <v>258</v>
      </c>
      <c r="H163" s="240">
        <v>4.2000000000000002</v>
      </c>
      <c r="I163" s="241"/>
      <c r="J163" s="242">
        <f>ROUND(I163*H163,2)</f>
        <v>0</v>
      </c>
      <c r="K163" s="238" t="s">
        <v>216</v>
      </c>
      <c r="L163" s="73"/>
      <c r="M163" s="243" t="s">
        <v>21</v>
      </c>
      <c r="N163" s="244" t="s">
        <v>43</v>
      </c>
      <c r="O163" s="48"/>
      <c r="P163" s="245">
        <f>O163*H163</f>
        <v>0</v>
      </c>
      <c r="Q163" s="245">
        <v>0</v>
      </c>
      <c r="R163" s="245">
        <f>Q163*H163</f>
        <v>0</v>
      </c>
      <c r="S163" s="245">
        <v>0</v>
      </c>
      <c r="T163" s="246">
        <f>S163*H163</f>
        <v>0</v>
      </c>
      <c r="AR163" s="25" t="s">
        <v>217</v>
      </c>
      <c r="AT163" s="25" t="s">
        <v>212</v>
      </c>
      <c r="AU163" s="25" t="s">
        <v>81</v>
      </c>
      <c r="AY163" s="25" t="s">
        <v>210</v>
      </c>
      <c r="BE163" s="247">
        <f>IF(N163="základní",J163,0)</f>
        <v>0</v>
      </c>
      <c r="BF163" s="247">
        <f>IF(N163="snížená",J163,0)</f>
        <v>0</v>
      </c>
      <c r="BG163" s="247">
        <f>IF(N163="zákl. přenesená",J163,0)</f>
        <v>0</v>
      </c>
      <c r="BH163" s="247">
        <f>IF(N163="sníž. přenesená",J163,0)</f>
        <v>0</v>
      </c>
      <c r="BI163" s="247">
        <f>IF(N163="nulová",J163,0)</f>
        <v>0</v>
      </c>
      <c r="BJ163" s="25" t="s">
        <v>79</v>
      </c>
      <c r="BK163" s="247">
        <f>ROUND(I163*H163,2)</f>
        <v>0</v>
      </c>
      <c r="BL163" s="25" t="s">
        <v>217</v>
      </c>
      <c r="BM163" s="25" t="s">
        <v>291</v>
      </c>
    </row>
    <row r="164" s="1" customFormat="1">
      <c r="B164" s="47"/>
      <c r="C164" s="75"/>
      <c r="D164" s="248" t="s">
        <v>219</v>
      </c>
      <c r="E164" s="75"/>
      <c r="F164" s="249" t="s">
        <v>285</v>
      </c>
      <c r="G164" s="75"/>
      <c r="H164" s="75"/>
      <c r="I164" s="204"/>
      <c r="J164" s="75"/>
      <c r="K164" s="75"/>
      <c r="L164" s="73"/>
      <c r="M164" s="250"/>
      <c r="N164" s="48"/>
      <c r="O164" s="48"/>
      <c r="P164" s="48"/>
      <c r="Q164" s="48"/>
      <c r="R164" s="48"/>
      <c r="S164" s="48"/>
      <c r="T164" s="96"/>
      <c r="AT164" s="25" t="s">
        <v>219</v>
      </c>
      <c r="AU164" s="25" t="s">
        <v>81</v>
      </c>
    </row>
    <row r="165" s="1" customFormat="1" ht="45.6" customHeight="1">
      <c r="B165" s="47"/>
      <c r="C165" s="236" t="s">
        <v>129</v>
      </c>
      <c r="D165" s="236" t="s">
        <v>212</v>
      </c>
      <c r="E165" s="237" t="s">
        <v>292</v>
      </c>
      <c r="F165" s="238" t="s">
        <v>293</v>
      </c>
      <c r="G165" s="239" t="s">
        <v>258</v>
      </c>
      <c r="H165" s="240">
        <v>4.5</v>
      </c>
      <c r="I165" s="241"/>
      <c r="J165" s="242">
        <f>ROUND(I165*H165,2)</f>
        <v>0</v>
      </c>
      <c r="K165" s="238" t="s">
        <v>216</v>
      </c>
      <c r="L165" s="73"/>
      <c r="M165" s="243" t="s">
        <v>21</v>
      </c>
      <c r="N165" s="244" t="s">
        <v>43</v>
      </c>
      <c r="O165" s="48"/>
      <c r="P165" s="245">
        <f>O165*H165</f>
        <v>0</v>
      </c>
      <c r="Q165" s="245">
        <v>0</v>
      </c>
      <c r="R165" s="245">
        <f>Q165*H165</f>
        <v>0</v>
      </c>
      <c r="S165" s="245">
        <v>0</v>
      </c>
      <c r="T165" s="246">
        <f>S165*H165</f>
        <v>0</v>
      </c>
      <c r="AR165" s="25" t="s">
        <v>217</v>
      </c>
      <c r="AT165" s="25" t="s">
        <v>212</v>
      </c>
      <c r="AU165" s="25" t="s">
        <v>81</v>
      </c>
      <c r="AY165" s="25" t="s">
        <v>210</v>
      </c>
      <c r="BE165" s="247">
        <f>IF(N165="základní",J165,0)</f>
        <v>0</v>
      </c>
      <c r="BF165" s="247">
        <f>IF(N165="snížená",J165,0)</f>
        <v>0</v>
      </c>
      <c r="BG165" s="247">
        <f>IF(N165="zákl. přenesená",J165,0)</f>
        <v>0</v>
      </c>
      <c r="BH165" s="247">
        <f>IF(N165="sníž. přenesená",J165,0)</f>
        <v>0</v>
      </c>
      <c r="BI165" s="247">
        <f>IF(N165="nulová",J165,0)</f>
        <v>0</v>
      </c>
      <c r="BJ165" s="25" t="s">
        <v>79</v>
      </c>
      <c r="BK165" s="247">
        <f>ROUND(I165*H165,2)</f>
        <v>0</v>
      </c>
      <c r="BL165" s="25" t="s">
        <v>217</v>
      </c>
      <c r="BM165" s="25" t="s">
        <v>294</v>
      </c>
    </row>
    <row r="166" s="1" customFormat="1">
      <c r="B166" s="47"/>
      <c r="C166" s="75"/>
      <c r="D166" s="248" t="s">
        <v>219</v>
      </c>
      <c r="E166" s="75"/>
      <c r="F166" s="249" t="s">
        <v>295</v>
      </c>
      <c r="G166" s="75"/>
      <c r="H166" s="75"/>
      <c r="I166" s="204"/>
      <c r="J166" s="75"/>
      <c r="K166" s="75"/>
      <c r="L166" s="73"/>
      <c r="M166" s="250"/>
      <c r="N166" s="48"/>
      <c r="O166" s="48"/>
      <c r="P166" s="48"/>
      <c r="Q166" s="48"/>
      <c r="R166" s="48"/>
      <c r="S166" s="48"/>
      <c r="T166" s="96"/>
      <c r="AT166" s="25" t="s">
        <v>219</v>
      </c>
      <c r="AU166" s="25" t="s">
        <v>81</v>
      </c>
    </row>
    <row r="167" s="12" customFormat="1">
      <c r="B167" s="251"/>
      <c r="C167" s="252"/>
      <c r="D167" s="248" t="s">
        <v>221</v>
      </c>
      <c r="E167" s="253" t="s">
        <v>21</v>
      </c>
      <c r="F167" s="254" t="s">
        <v>222</v>
      </c>
      <c r="G167" s="252"/>
      <c r="H167" s="253" t="s">
        <v>21</v>
      </c>
      <c r="I167" s="255"/>
      <c r="J167" s="252"/>
      <c r="K167" s="252"/>
      <c r="L167" s="256"/>
      <c r="M167" s="257"/>
      <c r="N167" s="258"/>
      <c r="O167" s="258"/>
      <c r="P167" s="258"/>
      <c r="Q167" s="258"/>
      <c r="R167" s="258"/>
      <c r="S167" s="258"/>
      <c r="T167" s="259"/>
      <c r="AT167" s="260" t="s">
        <v>221</v>
      </c>
      <c r="AU167" s="260" t="s">
        <v>81</v>
      </c>
      <c r="AV167" s="12" t="s">
        <v>79</v>
      </c>
      <c r="AW167" s="12" t="s">
        <v>35</v>
      </c>
      <c r="AX167" s="12" t="s">
        <v>72</v>
      </c>
      <c r="AY167" s="260" t="s">
        <v>210</v>
      </c>
    </row>
    <row r="168" s="12" customFormat="1">
      <c r="B168" s="251"/>
      <c r="C168" s="252"/>
      <c r="D168" s="248" t="s">
        <v>221</v>
      </c>
      <c r="E168" s="253" t="s">
        <v>21</v>
      </c>
      <c r="F168" s="254" t="s">
        <v>296</v>
      </c>
      <c r="G168" s="252"/>
      <c r="H168" s="253" t="s">
        <v>21</v>
      </c>
      <c r="I168" s="255"/>
      <c r="J168" s="252"/>
      <c r="K168" s="252"/>
      <c r="L168" s="256"/>
      <c r="M168" s="257"/>
      <c r="N168" s="258"/>
      <c r="O168" s="258"/>
      <c r="P168" s="258"/>
      <c r="Q168" s="258"/>
      <c r="R168" s="258"/>
      <c r="S168" s="258"/>
      <c r="T168" s="259"/>
      <c r="AT168" s="260" t="s">
        <v>221</v>
      </c>
      <c r="AU168" s="260" t="s">
        <v>81</v>
      </c>
      <c r="AV168" s="12" t="s">
        <v>79</v>
      </c>
      <c r="AW168" s="12" t="s">
        <v>35</v>
      </c>
      <c r="AX168" s="12" t="s">
        <v>72</v>
      </c>
      <c r="AY168" s="260" t="s">
        <v>210</v>
      </c>
    </row>
    <row r="169" s="13" customFormat="1">
      <c r="B169" s="261"/>
      <c r="C169" s="262"/>
      <c r="D169" s="248" t="s">
        <v>221</v>
      </c>
      <c r="E169" s="263" t="s">
        <v>21</v>
      </c>
      <c r="F169" s="264" t="s">
        <v>297</v>
      </c>
      <c r="G169" s="262"/>
      <c r="H169" s="265">
        <v>4.5</v>
      </c>
      <c r="I169" s="266"/>
      <c r="J169" s="262"/>
      <c r="K169" s="262"/>
      <c r="L169" s="267"/>
      <c r="M169" s="268"/>
      <c r="N169" s="269"/>
      <c r="O169" s="269"/>
      <c r="P169" s="269"/>
      <c r="Q169" s="269"/>
      <c r="R169" s="269"/>
      <c r="S169" s="269"/>
      <c r="T169" s="270"/>
      <c r="AT169" s="271" t="s">
        <v>221</v>
      </c>
      <c r="AU169" s="271" t="s">
        <v>81</v>
      </c>
      <c r="AV169" s="13" t="s">
        <v>81</v>
      </c>
      <c r="AW169" s="13" t="s">
        <v>35</v>
      </c>
      <c r="AX169" s="13" t="s">
        <v>79</v>
      </c>
      <c r="AY169" s="271" t="s">
        <v>210</v>
      </c>
    </row>
    <row r="170" s="1" customFormat="1" ht="45.6" customHeight="1">
      <c r="B170" s="47"/>
      <c r="C170" s="236" t="s">
        <v>298</v>
      </c>
      <c r="D170" s="236" t="s">
        <v>212</v>
      </c>
      <c r="E170" s="237" t="s">
        <v>299</v>
      </c>
      <c r="F170" s="238" t="s">
        <v>300</v>
      </c>
      <c r="G170" s="239" t="s">
        <v>258</v>
      </c>
      <c r="H170" s="240">
        <v>4.5</v>
      </c>
      <c r="I170" s="241"/>
      <c r="J170" s="242">
        <f>ROUND(I170*H170,2)</f>
        <v>0</v>
      </c>
      <c r="K170" s="238" t="s">
        <v>216</v>
      </c>
      <c r="L170" s="73"/>
      <c r="M170" s="243" t="s">
        <v>21</v>
      </c>
      <c r="N170" s="244" t="s">
        <v>43</v>
      </c>
      <c r="O170" s="48"/>
      <c r="P170" s="245">
        <f>O170*H170</f>
        <v>0</v>
      </c>
      <c r="Q170" s="245">
        <v>0</v>
      </c>
      <c r="R170" s="245">
        <f>Q170*H170</f>
        <v>0</v>
      </c>
      <c r="S170" s="245">
        <v>0</v>
      </c>
      <c r="T170" s="246">
        <f>S170*H170</f>
        <v>0</v>
      </c>
      <c r="AR170" s="25" t="s">
        <v>217</v>
      </c>
      <c r="AT170" s="25" t="s">
        <v>212</v>
      </c>
      <c r="AU170" s="25" t="s">
        <v>81</v>
      </c>
      <c r="AY170" s="25" t="s">
        <v>210</v>
      </c>
      <c r="BE170" s="247">
        <f>IF(N170="základní",J170,0)</f>
        <v>0</v>
      </c>
      <c r="BF170" s="247">
        <f>IF(N170="snížená",J170,0)</f>
        <v>0</v>
      </c>
      <c r="BG170" s="247">
        <f>IF(N170="zákl. přenesená",J170,0)</f>
        <v>0</v>
      </c>
      <c r="BH170" s="247">
        <f>IF(N170="sníž. přenesená",J170,0)</f>
        <v>0</v>
      </c>
      <c r="BI170" s="247">
        <f>IF(N170="nulová",J170,0)</f>
        <v>0</v>
      </c>
      <c r="BJ170" s="25" t="s">
        <v>79</v>
      </c>
      <c r="BK170" s="247">
        <f>ROUND(I170*H170,2)</f>
        <v>0</v>
      </c>
      <c r="BL170" s="25" t="s">
        <v>217</v>
      </c>
      <c r="BM170" s="25" t="s">
        <v>301</v>
      </c>
    </row>
    <row r="171" s="1" customFormat="1">
      <c r="B171" s="47"/>
      <c r="C171" s="75"/>
      <c r="D171" s="248" t="s">
        <v>219</v>
      </c>
      <c r="E171" s="75"/>
      <c r="F171" s="249" t="s">
        <v>295</v>
      </c>
      <c r="G171" s="75"/>
      <c r="H171" s="75"/>
      <c r="I171" s="204"/>
      <c r="J171" s="75"/>
      <c r="K171" s="75"/>
      <c r="L171" s="73"/>
      <c r="M171" s="250"/>
      <c r="N171" s="48"/>
      <c r="O171" s="48"/>
      <c r="P171" s="48"/>
      <c r="Q171" s="48"/>
      <c r="R171" s="48"/>
      <c r="S171" s="48"/>
      <c r="T171" s="96"/>
      <c r="AT171" s="25" t="s">
        <v>219</v>
      </c>
      <c r="AU171" s="25" t="s">
        <v>81</v>
      </c>
    </row>
    <row r="172" s="1" customFormat="1" ht="45.6" customHeight="1">
      <c r="B172" s="47"/>
      <c r="C172" s="236" t="s">
        <v>10</v>
      </c>
      <c r="D172" s="236" t="s">
        <v>212</v>
      </c>
      <c r="E172" s="237" t="s">
        <v>302</v>
      </c>
      <c r="F172" s="238" t="s">
        <v>303</v>
      </c>
      <c r="G172" s="239" t="s">
        <v>258</v>
      </c>
      <c r="H172" s="240">
        <v>3483.6999999999998</v>
      </c>
      <c r="I172" s="241"/>
      <c r="J172" s="242">
        <f>ROUND(I172*H172,2)</f>
        <v>0</v>
      </c>
      <c r="K172" s="238" t="s">
        <v>216</v>
      </c>
      <c r="L172" s="73"/>
      <c r="M172" s="243" t="s">
        <v>21</v>
      </c>
      <c r="N172" s="244" t="s">
        <v>43</v>
      </c>
      <c r="O172" s="48"/>
      <c r="P172" s="245">
        <f>O172*H172</f>
        <v>0</v>
      </c>
      <c r="Q172" s="245">
        <v>0</v>
      </c>
      <c r="R172" s="245">
        <f>Q172*H172</f>
        <v>0</v>
      </c>
      <c r="S172" s="245">
        <v>0</v>
      </c>
      <c r="T172" s="246">
        <f>S172*H172</f>
        <v>0</v>
      </c>
      <c r="AR172" s="25" t="s">
        <v>217</v>
      </c>
      <c r="AT172" s="25" t="s">
        <v>212</v>
      </c>
      <c r="AU172" s="25" t="s">
        <v>81</v>
      </c>
      <c r="AY172" s="25" t="s">
        <v>210</v>
      </c>
      <c r="BE172" s="247">
        <f>IF(N172="základní",J172,0)</f>
        <v>0</v>
      </c>
      <c r="BF172" s="247">
        <f>IF(N172="snížená",J172,0)</f>
        <v>0</v>
      </c>
      <c r="BG172" s="247">
        <f>IF(N172="zákl. přenesená",J172,0)</f>
        <v>0</v>
      </c>
      <c r="BH172" s="247">
        <f>IF(N172="sníž. přenesená",J172,0)</f>
        <v>0</v>
      </c>
      <c r="BI172" s="247">
        <f>IF(N172="nulová",J172,0)</f>
        <v>0</v>
      </c>
      <c r="BJ172" s="25" t="s">
        <v>79</v>
      </c>
      <c r="BK172" s="247">
        <f>ROUND(I172*H172,2)</f>
        <v>0</v>
      </c>
      <c r="BL172" s="25" t="s">
        <v>217</v>
      </c>
      <c r="BM172" s="25" t="s">
        <v>304</v>
      </c>
    </row>
    <row r="173" s="1" customFormat="1">
      <c r="B173" s="47"/>
      <c r="C173" s="75"/>
      <c r="D173" s="248" t="s">
        <v>219</v>
      </c>
      <c r="E173" s="75"/>
      <c r="F173" s="249" t="s">
        <v>305</v>
      </c>
      <c r="G173" s="75"/>
      <c r="H173" s="75"/>
      <c r="I173" s="204"/>
      <c r="J173" s="75"/>
      <c r="K173" s="75"/>
      <c r="L173" s="73"/>
      <c r="M173" s="250"/>
      <c r="N173" s="48"/>
      <c r="O173" s="48"/>
      <c r="P173" s="48"/>
      <c r="Q173" s="48"/>
      <c r="R173" s="48"/>
      <c r="S173" s="48"/>
      <c r="T173" s="96"/>
      <c r="AT173" s="25" t="s">
        <v>219</v>
      </c>
      <c r="AU173" s="25" t="s">
        <v>81</v>
      </c>
    </row>
    <row r="174" s="12" customFormat="1">
      <c r="B174" s="251"/>
      <c r="C174" s="252"/>
      <c r="D174" s="248" t="s">
        <v>221</v>
      </c>
      <c r="E174" s="253" t="s">
        <v>21</v>
      </c>
      <c r="F174" s="254" t="s">
        <v>222</v>
      </c>
      <c r="G174" s="252"/>
      <c r="H174" s="253" t="s">
        <v>21</v>
      </c>
      <c r="I174" s="255"/>
      <c r="J174" s="252"/>
      <c r="K174" s="252"/>
      <c r="L174" s="256"/>
      <c r="M174" s="257"/>
      <c r="N174" s="258"/>
      <c r="O174" s="258"/>
      <c r="P174" s="258"/>
      <c r="Q174" s="258"/>
      <c r="R174" s="258"/>
      <c r="S174" s="258"/>
      <c r="T174" s="259"/>
      <c r="AT174" s="260" t="s">
        <v>221</v>
      </c>
      <c r="AU174" s="260" t="s">
        <v>81</v>
      </c>
      <c r="AV174" s="12" t="s">
        <v>79</v>
      </c>
      <c r="AW174" s="12" t="s">
        <v>35</v>
      </c>
      <c r="AX174" s="12" t="s">
        <v>72</v>
      </c>
      <c r="AY174" s="260" t="s">
        <v>210</v>
      </c>
    </row>
    <row r="175" s="12" customFormat="1">
      <c r="B175" s="251"/>
      <c r="C175" s="252"/>
      <c r="D175" s="248" t="s">
        <v>221</v>
      </c>
      <c r="E175" s="253" t="s">
        <v>21</v>
      </c>
      <c r="F175" s="254" t="s">
        <v>275</v>
      </c>
      <c r="G175" s="252"/>
      <c r="H175" s="253" t="s">
        <v>21</v>
      </c>
      <c r="I175" s="255"/>
      <c r="J175" s="252"/>
      <c r="K175" s="252"/>
      <c r="L175" s="256"/>
      <c r="M175" s="257"/>
      <c r="N175" s="258"/>
      <c r="O175" s="258"/>
      <c r="P175" s="258"/>
      <c r="Q175" s="258"/>
      <c r="R175" s="258"/>
      <c r="S175" s="258"/>
      <c r="T175" s="259"/>
      <c r="AT175" s="260" t="s">
        <v>221</v>
      </c>
      <c r="AU175" s="260" t="s">
        <v>81</v>
      </c>
      <c r="AV175" s="12" t="s">
        <v>79</v>
      </c>
      <c r="AW175" s="12" t="s">
        <v>35</v>
      </c>
      <c r="AX175" s="12" t="s">
        <v>72</v>
      </c>
      <c r="AY175" s="260" t="s">
        <v>210</v>
      </c>
    </row>
    <row r="176" s="12" customFormat="1">
      <c r="B176" s="251"/>
      <c r="C176" s="252"/>
      <c r="D176" s="248" t="s">
        <v>221</v>
      </c>
      <c r="E176" s="253" t="s">
        <v>21</v>
      </c>
      <c r="F176" s="254" t="s">
        <v>276</v>
      </c>
      <c r="G176" s="252"/>
      <c r="H176" s="253" t="s">
        <v>21</v>
      </c>
      <c r="I176" s="255"/>
      <c r="J176" s="252"/>
      <c r="K176" s="252"/>
      <c r="L176" s="256"/>
      <c r="M176" s="257"/>
      <c r="N176" s="258"/>
      <c r="O176" s="258"/>
      <c r="P176" s="258"/>
      <c r="Q176" s="258"/>
      <c r="R176" s="258"/>
      <c r="S176" s="258"/>
      <c r="T176" s="259"/>
      <c r="AT176" s="260" t="s">
        <v>221</v>
      </c>
      <c r="AU176" s="260" t="s">
        <v>81</v>
      </c>
      <c r="AV176" s="12" t="s">
        <v>79</v>
      </c>
      <c r="AW176" s="12" t="s">
        <v>35</v>
      </c>
      <c r="AX176" s="12" t="s">
        <v>72</v>
      </c>
      <c r="AY176" s="260" t="s">
        <v>210</v>
      </c>
    </row>
    <row r="177" s="12" customFormat="1">
      <c r="B177" s="251"/>
      <c r="C177" s="252"/>
      <c r="D177" s="248" t="s">
        <v>221</v>
      </c>
      <c r="E177" s="253" t="s">
        <v>21</v>
      </c>
      <c r="F177" s="254" t="s">
        <v>277</v>
      </c>
      <c r="G177" s="252"/>
      <c r="H177" s="253" t="s">
        <v>21</v>
      </c>
      <c r="I177" s="255"/>
      <c r="J177" s="252"/>
      <c r="K177" s="252"/>
      <c r="L177" s="256"/>
      <c r="M177" s="257"/>
      <c r="N177" s="258"/>
      <c r="O177" s="258"/>
      <c r="P177" s="258"/>
      <c r="Q177" s="258"/>
      <c r="R177" s="258"/>
      <c r="S177" s="258"/>
      <c r="T177" s="259"/>
      <c r="AT177" s="260" t="s">
        <v>221</v>
      </c>
      <c r="AU177" s="260" t="s">
        <v>81</v>
      </c>
      <c r="AV177" s="12" t="s">
        <v>79</v>
      </c>
      <c r="AW177" s="12" t="s">
        <v>35</v>
      </c>
      <c r="AX177" s="12" t="s">
        <v>72</v>
      </c>
      <c r="AY177" s="260" t="s">
        <v>210</v>
      </c>
    </row>
    <row r="178" s="13" customFormat="1">
      <c r="B178" s="261"/>
      <c r="C178" s="262"/>
      <c r="D178" s="248" t="s">
        <v>221</v>
      </c>
      <c r="E178" s="263" t="s">
        <v>21</v>
      </c>
      <c r="F178" s="264" t="s">
        <v>278</v>
      </c>
      <c r="G178" s="262"/>
      <c r="H178" s="265">
        <v>3475</v>
      </c>
      <c r="I178" s="266"/>
      <c r="J178" s="262"/>
      <c r="K178" s="262"/>
      <c r="L178" s="267"/>
      <c r="M178" s="268"/>
      <c r="N178" s="269"/>
      <c r="O178" s="269"/>
      <c r="P178" s="269"/>
      <c r="Q178" s="269"/>
      <c r="R178" s="269"/>
      <c r="S178" s="269"/>
      <c r="T178" s="270"/>
      <c r="AT178" s="271" t="s">
        <v>221</v>
      </c>
      <c r="AU178" s="271" t="s">
        <v>81</v>
      </c>
      <c r="AV178" s="13" t="s">
        <v>81</v>
      </c>
      <c r="AW178" s="13" t="s">
        <v>35</v>
      </c>
      <c r="AX178" s="13" t="s">
        <v>72</v>
      </c>
      <c r="AY178" s="271" t="s">
        <v>210</v>
      </c>
    </row>
    <row r="179" s="12" customFormat="1">
      <c r="B179" s="251"/>
      <c r="C179" s="252"/>
      <c r="D179" s="248" t="s">
        <v>221</v>
      </c>
      <c r="E179" s="253" t="s">
        <v>21</v>
      </c>
      <c r="F179" s="254" t="s">
        <v>286</v>
      </c>
      <c r="G179" s="252"/>
      <c r="H179" s="253" t="s">
        <v>21</v>
      </c>
      <c r="I179" s="255"/>
      <c r="J179" s="252"/>
      <c r="K179" s="252"/>
      <c r="L179" s="256"/>
      <c r="M179" s="257"/>
      <c r="N179" s="258"/>
      <c r="O179" s="258"/>
      <c r="P179" s="258"/>
      <c r="Q179" s="258"/>
      <c r="R179" s="258"/>
      <c r="S179" s="258"/>
      <c r="T179" s="259"/>
      <c r="AT179" s="260" t="s">
        <v>221</v>
      </c>
      <c r="AU179" s="260" t="s">
        <v>81</v>
      </c>
      <c r="AV179" s="12" t="s">
        <v>79</v>
      </c>
      <c r="AW179" s="12" t="s">
        <v>35</v>
      </c>
      <c r="AX179" s="12" t="s">
        <v>72</v>
      </c>
      <c r="AY179" s="260" t="s">
        <v>210</v>
      </c>
    </row>
    <row r="180" s="13" customFormat="1">
      <c r="B180" s="261"/>
      <c r="C180" s="262"/>
      <c r="D180" s="248" t="s">
        <v>221</v>
      </c>
      <c r="E180" s="263" t="s">
        <v>21</v>
      </c>
      <c r="F180" s="264" t="s">
        <v>306</v>
      </c>
      <c r="G180" s="262"/>
      <c r="H180" s="265">
        <v>4.2000000000000002</v>
      </c>
      <c r="I180" s="266"/>
      <c r="J180" s="262"/>
      <c r="K180" s="262"/>
      <c r="L180" s="267"/>
      <c r="M180" s="268"/>
      <c r="N180" s="269"/>
      <c r="O180" s="269"/>
      <c r="P180" s="269"/>
      <c r="Q180" s="269"/>
      <c r="R180" s="269"/>
      <c r="S180" s="269"/>
      <c r="T180" s="270"/>
      <c r="AT180" s="271" t="s">
        <v>221</v>
      </c>
      <c r="AU180" s="271" t="s">
        <v>81</v>
      </c>
      <c r="AV180" s="13" t="s">
        <v>81</v>
      </c>
      <c r="AW180" s="13" t="s">
        <v>35</v>
      </c>
      <c r="AX180" s="13" t="s">
        <v>72</v>
      </c>
      <c r="AY180" s="271" t="s">
        <v>210</v>
      </c>
    </row>
    <row r="181" s="12" customFormat="1">
      <c r="B181" s="251"/>
      <c r="C181" s="252"/>
      <c r="D181" s="248" t="s">
        <v>221</v>
      </c>
      <c r="E181" s="253" t="s">
        <v>21</v>
      </c>
      <c r="F181" s="254" t="s">
        <v>296</v>
      </c>
      <c r="G181" s="252"/>
      <c r="H181" s="253" t="s">
        <v>21</v>
      </c>
      <c r="I181" s="255"/>
      <c r="J181" s="252"/>
      <c r="K181" s="252"/>
      <c r="L181" s="256"/>
      <c r="M181" s="257"/>
      <c r="N181" s="258"/>
      <c r="O181" s="258"/>
      <c r="P181" s="258"/>
      <c r="Q181" s="258"/>
      <c r="R181" s="258"/>
      <c r="S181" s="258"/>
      <c r="T181" s="259"/>
      <c r="AT181" s="260" t="s">
        <v>221</v>
      </c>
      <c r="AU181" s="260" t="s">
        <v>81</v>
      </c>
      <c r="AV181" s="12" t="s">
        <v>79</v>
      </c>
      <c r="AW181" s="12" t="s">
        <v>35</v>
      </c>
      <c r="AX181" s="12" t="s">
        <v>72</v>
      </c>
      <c r="AY181" s="260" t="s">
        <v>210</v>
      </c>
    </row>
    <row r="182" s="13" customFormat="1">
      <c r="B182" s="261"/>
      <c r="C182" s="262"/>
      <c r="D182" s="248" t="s">
        <v>221</v>
      </c>
      <c r="E182" s="263" t="s">
        <v>21</v>
      </c>
      <c r="F182" s="264" t="s">
        <v>307</v>
      </c>
      <c r="G182" s="262"/>
      <c r="H182" s="265">
        <v>4.5</v>
      </c>
      <c r="I182" s="266"/>
      <c r="J182" s="262"/>
      <c r="K182" s="262"/>
      <c r="L182" s="267"/>
      <c r="M182" s="268"/>
      <c r="N182" s="269"/>
      <c r="O182" s="269"/>
      <c r="P182" s="269"/>
      <c r="Q182" s="269"/>
      <c r="R182" s="269"/>
      <c r="S182" s="269"/>
      <c r="T182" s="270"/>
      <c r="AT182" s="271" t="s">
        <v>221</v>
      </c>
      <c r="AU182" s="271" t="s">
        <v>81</v>
      </c>
      <c r="AV182" s="13" t="s">
        <v>81</v>
      </c>
      <c r="AW182" s="13" t="s">
        <v>35</v>
      </c>
      <c r="AX182" s="13" t="s">
        <v>72</v>
      </c>
      <c r="AY182" s="271" t="s">
        <v>210</v>
      </c>
    </row>
    <row r="183" s="14" customFormat="1">
      <c r="B183" s="272"/>
      <c r="C183" s="273"/>
      <c r="D183" s="248" t="s">
        <v>221</v>
      </c>
      <c r="E183" s="274" t="s">
        <v>21</v>
      </c>
      <c r="F183" s="275" t="s">
        <v>227</v>
      </c>
      <c r="G183" s="273"/>
      <c r="H183" s="276">
        <v>3483.6999999999998</v>
      </c>
      <c r="I183" s="277"/>
      <c r="J183" s="273"/>
      <c r="K183" s="273"/>
      <c r="L183" s="278"/>
      <c r="M183" s="279"/>
      <c r="N183" s="280"/>
      <c r="O183" s="280"/>
      <c r="P183" s="280"/>
      <c r="Q183" s="280"/>
      <c r="R183" s="280"/>
      <c r="S183" s="280"/>
      <c r="T183" s="281"/>
      <c r="AT183" s="282" t="s">
        <v>221</v>
      </c>
      <c r="AU183" s="282" t="s">
        <v>81</v>
      </c>
      <c r="AV183" s="14" t="s">
        <v>217</v>
      </c>
      <c r="AW183" s="14" t="s">
        <v>35</v>
      </c>
      <c r="AX183" s="14" t="s">
        <v>79</v>
      </c>
      <c r="AY183" s="282" t="s">
        <v>210</v>
      </c>
    </row>
    <row r="184" s="1" customFormat="1" ht="45.6" customHeight="1">
      <c r="B184" s="47"/>
      <c r="C184" s="236" t="s">
        <v>140</v>
      </c>
      <c r="D184" s="236" t="s">
        <v>212</v>
      </c>
      <c r="E184" s="237" t="s">
        <v>308</v>
      </c>
      <c r="F184" s="238" t="s">
        <v>309</v>
      </c>
      <c r="G184" s="239" t="s">
        <v>258</v>
      </c>
      <c r="H184" s="240">
        <v>34837</v>
      </c>
      <c r="I184" s="241"/>
      <c r="J184" s="242">
        <f>ROUND(I184*H184,2)</f>
        <v>0</v>
      </c>
      <c r="K184" s="238" t="s">
        <v>216</v>
      </c>
      <c r="L184" s="73"/>
      <c r="M184" s="243" t="s">
        <v>21</v>
      </c>
      <c r="N184" s="244" t="s">
        <v>43</v>
      </c>
      <c r="O184" s="48"/>
      <c r="P184" s="245">
        <f>O184*H184</f>
        <v>0</v>
      </c>
      <c r="Q184" s="245">
        <v>0</v>
      </c>
      <c r="R184" s="245">
        <f>Q184*H184</f>
        <v>0</v>
      </c>
      <c r="S184" s="245">
        <v>0</v>
      </c>
      <c r="T184" s="246">
        <f>S184*H184</f>
        <v>0</v>
      </c>
      <c r="AR184" s="25" t="s">
        <v>217</v>
      </c>
      <c r="AT184" s="25" t="s">
        <v>212</v>
      </c>
      <c r="AU184" s="25" t="s">
        <v>81</v>
      </c>
      <c r="AY184" s="25" t="s">
        <v>210</v>
      </c>
      <c r="BE184" s="247">
        <f>IF(N184="základní",J184,0)</f>
        <v>0</v>
      </c>
      <c r="BF184" s="247">
        <f>IF(N184="snížená",J184,0)</f>
        <v>0</v>
      </c>
      <c r="BG184" s="247">
        <f>IF(N184="zákl. přenesená",J184,0)</f>
        <v>0</v>
      </c>
      <c r="BH184" s="247">
        <f>IF(N184="sníž. přenesená",J184,0)</f>
        <v>0</v>
      </c>
      <c r="BI184" s="247">
        <f>IF(N184="nulová",J184,0)</f>
        <v>0</v>
      </c>
      <c r="BJ184" s="25" t="s">
        <v>79</v>
      </c>
      <c r="BK184" s="247">
        <f>ROUND(I184*H184,2)</f>
        <v>0</v>
      </c>
      <c r="BL184" s="25" t="s">
        <v>217</v>
      </c>
      <c r="BM184" s="25" t="s">
        <v>310</v>
      </c>
    </row>
    <row r="185" s="1" customFormat="1">
      <c r="B185" s="47"/>
      <c r="C185" s="75"/>
      <c r="D185" s="248" t="s">
        <v>219</v>
      </c>
      <c r="E185" s="75"/>
      <c r="F185" s="249" t="s">
        <v>305</v>
      </c>
      <c r="G185" s="75"/>
      <c r="H185" s="75"/>
      <c r="I185" s="204"/>
      <c r="J185" s="75"/>
      <c r="K185" s="75"/>
      <c r="L185" s="73"/>
      <c r="M185" s="250"/>
      <c r="N185" s="48"/>
      <c r="O185" s="48"/>
      <c r="P185" s="48"/>
      <c r="Q185" s="48"/>
      <c r="R185" s="48"/>
      <c r="S185" s="48"/>
      <c r="T185" s="96"/>
      <c r="AT185" s="25" t="s">
        <v>219</v>
      </c>
      <c r="AU185" s="25" t="s">
        <v>81</v>
      </c>
    </row>
    <row r="186" s="13" customFormat="1">
      <c r="B186" s="261"/>
      <c r="C186" s="262"/>
      <c r="D186" s="248" t="s">
        <v>221</v>
      </c>
      <c r="E186" s="262"/>
      <c r="F186" s="264" t="s">
        <v>311</v>
      </c>
      <c r="G186" s="262"/>
      <c r="H186" s="265">
        <v>34837</v>
      </c>
      <c r="I186" s="266"/>
      <c r="J186" s="262"/>
      <c r="K186" s="262"/>
      <c r="L186" s="267"/>
      <c r="M186" s="268"/>
      <c r="N186" s="269"/>
      <c r="O186" s="269"/>
      <c r="P186" s="269"/>
      <c r="Q186" s="269"/>
      <c r="R186" s="269"/>
      <c r="S186" s="269"/>
      <c r="T186" s="270"/>
      <c r="AT186" s="271" t="s">
        <v>221</v>
      </c>
      <c r="AU186" s="271" t="s">
        <v>81</v>
      </c>
      <c r="AV186" s="13" t="s">
        <v>81</v>
      </c>
      <c r="AW186" s="13" t="s">
        <v>6</v>
      </c>
      <c r="AX186" s="13" t="s">
        <v>79</v>
      </c>
      <c r="AY186" s="271" t="s">
        <v>210</v>
      </c>
    </row>
    <row r="187" s="1" customFormat="1" ht="14.4" customHeight="1">
      <c r="B187" s="47"/>
      <c r="C187" s="236" t="s">
        <v>146</v>
      </c>
      <c r="D187" s="236" t="s">
        <v>212</v>
      </c>
      <c r="E187" s="237" t="s">
        <v>312</v>
      </c>
      <c r="F187" s="238" t="s">
        <v>313</v>
      </c>
      <c r="G187" s="239" t="s">
        <v>258</v>
      </c>
      <c r="H187" s="240">
        <v>3483.6999999999998</v>
      </c>
      <c r="I187" s="241"/>
      <c r="J187" s="242">
        <f>ROUND(I187*H187,2)</f>
        <v>0</v>
      </c>
      <c r="K187" s="238" t="s">
        <v>216</v>
      </c>
      <c r="L187" s="73"/>
      <c r="M187" s="243" t="s">
        <v>21</v>
      </c>
      <c r="N187" s="244" t="s">
        <v>43</v>
      </c>
      <c r="O187" s="48"/>
      <c r="P187" s="245">
        <f>O187*H187</f>
        <v>0</v>
      </c>
      <c r="Q187" s="245">
        <v>0</v>
      </c>
      <c r="R187" s="245">
        <f>Q187*H187</f>
        <v>0</v>
      </c>
      <c r="S187" s="245">
        <v>0</v>
      </c>
      <c r="T187" s="246">
        <f>S187*H187</f>
        <v>0</v>
      </c>
      <c r="AR187" s="25" t="s">
        <v>217</v>
      </c>
      <c r="AT187" s="25" t="s">
        <v>212</v>
      </c>
      <c r="AU187" s="25" t="s">
        <v>81</v>
      </c>
      <c r="AY187" s="25" t="s">
        <v>210</v>
      </c>
      <c r="BE187" s="247">
        <f>IF(N187="základní",J187,0)</f>
        <v>0</v>
      </c>
      <c r="BF187" s="247">
        <f>IF(N187="snížená",J187,0)</f>
        <v>0</v>
      </c>
      <c r="BG187" s="247">
        <f>IF(N187="zákl. přenesená",J187,0)</f>
        <v>0</v>
      </c>
      <c r="BH187" s="247">
        <f>IF(N187="sníž. přenesená",J187,0)</f>
        <v>0</v>
      </c>
      <c r="BI187" s="247">
        <f>IF(N187="nulová",J187,0)</f>
        <v>0</v>
      </c>
      <c r="BJ187" s="25" t="s">
        <v>79</v>
      </c>
      <c r="BK187" s="247">
        <f>ROUND(I187*H187,2)</f>
        <v>0</v>
      </c>
      <c r="BL187" s="25" t="s">
        <v>217</v>
      </c>
      <c r="BM187" s="25" t="s">
        <v>314</v>
      </c>
    </row>
    <row r="188" s="1" customFormat="1">
      <c r="B188" s="47"/>
      <c r="C188" s="75"/>
      <c r="D188" s="248" t="s">
        <v>219</v>
      </c>
      <c r="E188" s="75"/>
      <c r="F188" s="249" t="s">
        <v>315</v>
      </c>
      <c r="G188" s="75"/>
      <c r="H188" s="75"/>
      <c r="I188" s="204"/>
      <c r="J188" s="75"/>
      <c r="K188" s="75"/>
      <c r="L188" s="73"/>
      <c r="M188" s="250"/>
      <c r="N188" s="48"/>
      <c r="O188" s="48"/>
      <c r="P188" s="48"/>
      <c r="Q188" s="48"/>
      <c r="R188" s="48"/>
      <c r="S188" s="48"/>
      <c r="T188" s="96"/>
      <c r="AT188" s="25" t="s">
        <v>219</v>
      </c>
      <c r="AU188" s="25" t="s">
        <v>81</v>
      </c>
    </row>
    <row r="189" s="1" customFormat="1" ht="34.2" customHeight="1">
      <c r="B189" s="47"/>
      <c r="C189" s="236" t="s">
        <v>152</v>
      </c>
      <c r="D189" s="236" t="s">
        <v>212</v>
      </c>
      <c r="E189" s="237" t="s">
        <v>316</v>
      </c>
      <c r="F189" s="238" t="s">
        <v>317</v>
      </c>
      <c r="G189" s="239" t="s">
        <v>318</v>
      </c>
      <c r="H189" s="240">
        <v>6619.0299999999997</v>
      </c>
      <c r="I189" s="241"/>
      <c r="J189" s="242">
        <f>ROUND(I189*H189,2)</f>
        <v>0</v>
      </c>
      <c r="K189" s="238" t="s">
        <v>216</v>
      </c>
      <c r="L189" s="73"/>
      <c r="M189" s="243" t="s">
        <v>21</v>
      </c>
      <c r="N189" s="244" t="s">
        <v>43</v>
      </c>
      <c r="O189" s="48"/>
      <c r="P189" s="245">
        <f>O189*H189</f>
        <v>0</v>
      </c>
      <c r="Q189" s="245">
        <v>0</v>
      </c>
      <c r="R189" s="245">
        <f>Q189*H189</f>
        <v>0</v>
      </c>
      <c r="S189" s="245">
        <v>0</v>
      </c>
      <c r="T189" s="246">
        <f>S189*H189</f>
        <v>0</v>
      </c>
      <c r="AR189" s="25" t="s">
        <v>217</v>
      </c>
      <c r="AT189" s="25" t="s">
        <v>212</v>
      </c>
      <c r="AU189" s="25" t="s">
        <v>81</v>
      </c>
      <c r="AY189" s="25" t="s">
        <v>210</v>
      </c>
      <c r="BE189" s="247">
        <f>IF(N189="základní",J189,0)</f>
        <v>0</v>
      </c>
      <c r="BF189" s="247">
        <f>IF(N189="snížená",J189,0)</f>
        <v>0</v>
      </c>
      <c r="BG189" s="247">
        <f>IF(N189="zákl. přenesená",J189,0)</f>
        <v>0</v>
      </c>
      <c r="BH189" s="247">
        <f>IF(N189="sníž. přenesená",J189,0)</f>
        <v>0</v>
      </c>
      <c r="BI189" s="247">
        <f>IF(N189="nulová",J189,0)</f>
        <v>0</v>
      </c>
      <c r="BJ189" s="25" t="s">
        <v>79</v>
      </c>
      <c r="BK189" s="247">
        <f>ROUND(I189*H189,2)</f>
        <v>0</v>
      </c>
      <c r="BL189" s="25" t="s">
        <v>217</v>
      </c>
      <c r="BM189" s="25" t="s">
        <v>319</v>
      </c>
    </row>
    <row r="190" s="1" customFormat="1">
      <c r="B190" s="47"/>
      <c r="C190" s="75"/>
      <c r="D190" s="248" t="s">
        <v>219</v>
      </c>
      <c r="E190" s="75"/>
      <c r="F190" s="249" t="s">
        <v>320</v>
      </c>
      <c r="G190" s="75"/>
      <c r="H190" s="75"/>
      <c r="I190" s="204"/>
      <c r="J190" s="75"/>
      <c r="K190" s="75"/>
      <c r="L190" s="73"/>
      <c r="M190" s="250"/>
      <c r="N190" s="48"/>
      <c r="O190" s="48"/>
      <c r="P190" s="48"/>
      <c r="Q190" s="48"/>
      <c r="R190" s="48"/>
      <c r="S190" s="48"/>
      <c r="T190" s="96"/>
      <c r="AT190" s="25" t="s">
        <v>219</v>
      </c>
      <c r="AU190" s="25" t="s">
        <v>81</v>
      </c>
    </row>
    <row r="191" s="13" customFormat="1">
      <c r="B191" s="261"/>
      <c r="C191" s="262"/>
      <c r="D191" s="248" t="s">
        <v>221</v>
      </c>
      <c r="E191" s="262"/>
      <c r="F191" s="264" t="s">
        <v>321</v>
      </c>
      <c r="G191" s="262"/>
      <c r="H191" s="265">
        <v>6619.0299999999997</v>
      </c>
      <c r="I191" s="266"/>
      <c r="J191" s="262"/>
      <c r="K191" s="262"/>
      <c r="L191" s="267"/>
      <c r="M191" s="268"/>
      <c r="N191" s="269"/>
      <c r="O191" s="269"/>
      <c r="P191" s="269"/>
      <c r="Q191" s="269"/>
      <c r="R191" s="269"/>
      <c r="S191" s="269"/>
      <c r="T191" s="270"/>
      <c r="AT191" s="271" t="s">
        <v>221</v>
      </c>
      <c r="AU191" s="271" t="s">
        <v>81</v>
      </c>
      <c r="AV191" s="13" t="s">
        <v>81</v>
      </c>
      <c r="AW191" s="13" t="s">
        <v>6</v>
      </c>
      <c r="AX191" s="13" t="s">
        <v>79</v>
      </c>
      <c r="AY191" s="271" t="s">
        <v>210</v>
      </c>
    </row>
    <row r="192" s="1" customFormat="1" ht="34.2" customHeight="1">
      <c r="B192" s="47"/>
      <c r="C192" s="236" t="s">
        <v>322</v>
      </c>
      <c r="D192" s="236" t="s">
        <v>212</v>
      </c>
      <c r="E192" s="237" t="s">
        <v>323</v>
      </c>
      <c r="F192" s="238" t="s">
        <v>324</v>
      </c>
      <c r="G192" s="239" t="s">
        <v>258</v>
      </c>
      <c r="H192" s="240">
        <v>4.5</v>
      </c>
      <c r="I192" s="241"/>
      <c r="J192" s="242">
        <f>ROUND(I192*H192,2)</f>
        <v>0</v>
      </c>
      <c r="K192" s="238" t="s">
        <v>216</v>
      </c>
      <c r="L192" s="73"/>
      <c r="M192" s="243" t="s">
        <v>21</v>
      </c>
      <c r="N192" s="244" t="s">
        <v>43</v>
      </c>
      <c r="O192" s="48"/>
      <c r="P192" s="245">
        <f>O192*H192</f>
        <v>0</v>
      </c>
      <c r="Q192" s="245">
        <v>0</v>
      </c>
      <c r="R192" s="245">
        <f>Q192*H192</f>
        <v>0</v>
      </c>
      <c r="S192" s="245">
        <v>0</v>
      </c>
      <c r="T192" s="246">
        <f>S192*H192</f>
        <v>0</v>
      </c>
      <c r="AR192" s="25" t="s">
        <v>217</v>
      </c>
      <c r="AT192" s="25" t="s">
        <v>212</v>
      </c>
      <c r="AU192" s="25" t="s">
        <v>81</v>
      </c>
      <c r="AY192" s="25" t="s">
        <v>210</v>
      </c>
      <c r="BE192" s="247">
        <f>IF(N192="základní",J192,0)</f>
        <v>0</v>
      </c>
      <c r="BF192" s="247">
        <f>IF(N192="snížená",J192,0)</f>
        <v>0</v>
      </c>
      <c r="BG192" s="247">
        <f>IF(N192="zákl. přenesená",J192,0)</f>
        <v>0</v>
      </c>
      <c r="BH192" s="247">
        <f>IF(N192="sníž. přenesená",J192,0)</f>
        <v>0</v>
      </c>
      <c r="BI192" s="247">
        <f>IF(N192="nulová",J192,0)</f>
        <v>0</v>
      </c>
      <c r="BJ192" s="25" t="s">
        <v>79</v>
      </c>
      <c r="BK192" s="247">
        <f>ROUND(I192*H192,2)</f>
        <v>0</v>
      </c>
      <c r="BL192" s="25" t="s">
        <v>217</v>
      </c>
      <c r="BM192" s="25" t="s">
        <v>325</v>
      </c>
    </row>
    <row r="193" s="1" customFormat="1">
      <c r="B193" s="47"/>
      <c r="C193" s="75"/>
      <c r="D193" s="248" t="s">
        <v>219</v>
      </c>
      <c r="E193" s="75"/>
      <c r="F193" s="283" t="s">
        <v>326</v>
      </c>
      <c r="G193" s="75"/>
      <c r="H193" s="75"/>
      <c r="I193" s="204"/>
      <c r="J193" s="75"/>
      <c r="K193" s="75"/>
      <c r="L193" s="73"/>
      <c r="M193" s="250"/>
      <c r="N193" s="48"/>
      <c r="O193" s="48"/>
      <c r="P193" s="48"/>
      <c r="Q193" s="48"/>
      <c r="R193" s="48"/>
      <c r="S193" s="48"/>
      <c r="T193" s="96"/>
      <c r="AT193" s="25" t="s">
        <v>219</v>
      </c>
      <c r="AU193" s="25" t="s">
        <v>81</v>
      </c>
    </row>
    <row r="194" s="12" customFormat="1">
      <c r="B194" s="251"/>
      <c r="C194" s="252"/>
      <c r="D194" s="248" t="s">
        <v>221</v>
      </c>
      <c r="E194" s="253" t="s">
        <v>21</v>
      </c>
      <c r="F194" s="254" t="s">
        <v>222</v>
      </c>
      <c r="G194" s="252"/>
      <c r="H194" s="253" t="s">
        <v>21</v>
      </c>
      <c r="I194" s="255"/>
      <c r="J194" s="252"/>
      <c r="K194" s="252"/>
      <c r="L194" s="256"/>
      <c r="M194" s="257"/>
      <c r="N194" s="258"/>
      <c r="O194" s="258"/>
      <c r="P194" s="258"/>
      <c r="Q194" s="258"/>
      <c r="R194" s="258"/>
      <c r="S194" s="258"/>
      <c r="T194" s="259"/>
      <c r="AT194" s="260" t="s">
        <v>221</v>
      </c>
      <c r="AU194" s="260" t="s">
        <v>81</v>
      </c>
      <c r="AV194" s="12" t="s">
        <v>79</v>
      </c>
      <c r="AW194" s="12" t="s">
        <v>35</v>
      </c>
      <c r="AX194" s="12" t="s">
        <v>72</v>
      </c>
      <c r="AY194" s="260" t="s">
        <v>210</v>
      </c>
    </row>
    <row r="195" s="13" customFormat="1">
      <c r="B195" s="261"/>
      <c r="C195" s="262"/>
      <c r="D195" s="248" t="s">
        <v>221</v>
      </c>
      <c r="E195" s="263" t="s">
        <v>21</v>
      </c>
      <c r="F195" s="264" t="s">
        <v>297</v>
      </c>
      <c r="G195" s="262"/>
      <c r="H195" s="265">
        <v>4.5</v>
      </c>
      <c r="I195" s="266"/>
      <c r="J195" s="262"/>
      <c r="K195" s="262"/>
      <c r="L195" s="267"/>
      <c r="M195" s="268"/>
      <c r="N195" s="269"/>
      <c r="O195" s="269"/>
      <c r="P195" s="269"/>
      <c r="Q195" s="269"/>
      <c r="R195" s="269"/>
      <c r="S195" s="269"/>
      <c r="T195" s="270"/>
      <c r="AT195" s="271" t="s">
        <v>221</v>
      </c>
      <c r="AU195" s="271" t="s">
        <v>81</v>
      </c>
      <c r="AV195" s="13" t="s">
        <v>81</v>
      </c>
      <c r="AW195" s="13" t="s">
        <v>35</v>
      </c>
      <c r="AX195" s="13" t="s">
        <v>79</v>
      </c>
      <c r="AY195" s="271" t="s">
        <v>210</v>
      </c>
    </row>
    <row r="196" s="1" customFormat="1" ht="14.4" customHeight="1">
      <c r="B196" s="47"/>
      <c r="C196" s="284" t="s">
        <v>327</v>
      </c>
      <c r="D196" s="284" t="s">
        <v>328</v>
      </c>
      <c r="E196" s="285" t="s">
        <v>329</v>
      </c>
      <c r="F196" s="286" t="s">
        <v>330</v>
      </c>
      <c r="G196" s="287" t="s">
        <v>318</v>
      </c>
      <c r="H196" s="288">
        <v>8.5500000000000007</v>
      </c>
      <c r="I196" s="289"/>
      <c r="J196" s="290">
        <f>ROUND(I196*H196,2)</f>
        <v>0</v>
      </c>
      <c r="K196" s="286" t="s">
        <v>216</v>
      </c>
      <c r="L196" s="291"/>
      <c r="M196" s="292" t="s">
        <v>21</v>
      </c>
      <c r="N196" s="293" t="s">
        <v>43</v>
      </c>
      <c r="O196" s="48"/>
      <c r="P196" s="245">
        <f>O196*H196</f>
        <v>0</v>
      </c>
      <c r="Q196" s="245">
        <v>1</v>
      </c>
      <c r="R196" s="245">
        <f>Q196*H196</f>
        <v>8.5500000000000007</v>
      </c>
      <c r="S196" s="245">
        <v>0</v>
      </c>
      <c r="T196" s="246">
        <f>S196*H196</f>
        <v>0</v>
      </c>
      <c r="AR196" s="25" t="s">
        <v>262</v>
      </c>
      <c r="AT196" s="25" t="s">
        <v>328</v>
      </c>
      <c r="AU196" s="25" t="s">
        <v>81</v>
      </c>
      <c r="AY196" s="25" t="s">
        <v>210</v>
      </c>
      <c r="BE196" s="247">
        <f>IF(N196="základní",J196,0)</f>
        <v>0</v>
      </c>
      <c r="BF196" s="247">
        <f>IF(N196="snížená",J196,0)</f>
        <v>0</v>
      </c>
      <c r="BG196" s="247">
        <f>IF(N196="zákl. přenesená",J196,0)</f>
        <v>0</v>
      </c>
      <c r="BH196" s="247">
        <f>IF(N196="sníž. přenesená",J196,0)</f>
        <v>0</v>
      </c>
      <c r="BI196" s="247">
        <f>IF(N196="nulová",J196,0)</f>
        <v>0</v>
      </c>
      <c r="BJ196" s="25" t="s">
        <v>79</v>
      </c>
      <c r="BK196" s="247">
        <f>ROUND(I196*H196,2)</f>
        <v>0</v>
      </c>
      <c r="BL196" s="25" t="s">
        <v>217</v>
      </c>
      <c r="BM196" s="25" t="s">
        <v>331</v>
      </c>
    </row>
    <row r="197" s="13" customFormat="1">
      <c r="B197" s="261"/>
      <c r="C197" s="262"/>
      <c r="D197" s="248" t="s">
        <v>221</v>
      </c>
      <c r="E197" s="262"/>
      <c r="F197" s="264" t="s">
        <v>332</v>
      </c>
      <c r="G197" s="262"/>
      <c r="H197" s="265">
        <v>8.5500000000000007</v>
      </c>
      <c r="I197" s="266"/>
      <c r="J197" s="262"/>
      <c r="K197" s="262"/>
      <c r="L197" s="267"/>
      <c r="M197" s="268"/>
      <c r="N197" s="269"/>
      <c r="O197" s="269"/>
      <c r="P197" s="269"/>
      <c r="Q197" s="269"/>
      <c r="R197" s="269"/>
      <c r="S197" s="269"/>
      <c r="T197" s="270"/>
      <c r="AT197" s="271" t="s">
        <v>221</v>
      </c>
      <c r="AU197" s="271" t="s">
        <v>81</v>
      </c>
      <c r="AV197" s="13" t="s">
        <v>81</v>
      </c>
      <c r="AW197" s="13" t="s">
        <v>6</v>
      </c>
      <c r="AX197" s="13" t="s">
        <v>79</v>
      </c>
      <c r="AY197" s="271" t="s">
        <v>210</v>
      </c>
    </row>
    <row r="198" s="1" customFormat="1" ht="14.4" customHeight="1">
      <c r="B198" s="47"/>
      <c r="C198" s="236" t="s">
        <v>9</v>
      </c>
      <c r="D198" s="236" t="s">
        <v>212</v>
      </c>
      <c r="E198" s="237" t="s">
        <v>333</v>
      </c>
      <c r="F198" s="238" t="s">
        <v>334</v>
      </c>
      <c r="G198" s="239" t="s">
        <v>215</v>
      </c>
      <c r="H198" s="240">
        <v>108</v>
      </c>
      <c r="I198" s="241"/>
      <c r="J198" s="242">
        <f>ROUND(I198*H198,2)</f>
        <v>0</v>
      </c>
      <c r="K198" s="238" t="s">
        <v>21</v>
      </c>
      <c r="L198" s="73"/>
      <c r="M198" s="243" t="s">
        <v>21</v>
      </c>
      <c r="N198" s="244" t="s">
        <v>43</v>
      </c>
      <c r="O198" s="48"/>
      <c r="P198" s="245">
        <f>O198*H198</f>
        <v>0</v>
      </c>
      <c r="Q198" s="245">
        <v>0</v>
      </c>
      <c r="R198" s="245">
        <f>Q198*H198</f>
        <v>0</v>
      </c>
      <c r="S198" s="245">
        <v>0</v>
      </c>
      <c r="T198" s="246">
        <f>S198*H198</f>
        <v>0</v>
      </c>
      <c r="AR198" s="25" t="s">
        <v>217</v>
      </c>
      <c r="AT198" s="25" t="s">
        <v>212</v>
      </c>
      <c r="AU198" s="25" t="s">
        <v>81</v>
      </c>
      <c r="AY198" s="25" t="s">
        <v>210</v>
      </c>
      <c r="BE198" s="247">
        <f>IF(N198="základní",J198,0)</f>
        <v>0</v>
      </c>
      <c r="BF198" s="247">
        <f>IF(N198="snížená",J198,0)</f>
        <v>0</v>
      </c>
      <c r="BG198" s="247">
        <f>IF(N198="zákl. přenesená",J198,0)</f>
        <v>0</v>
      </c>
      <c r="BH198" s="247">
        <f>IF(N198="sníž. přenesená",J198,0)</f>
        <v>0</v>
      </c>
      <c r="BI198" s="247">
        <f>IF(N198="nulová",J198,0)</f>
        <v>0</v>
      </c>
      <c r="BJ198" s="25" t="s">
        <v>79</v>
      </c>
      <c r="BK198" s="247">
        <f>ROUND(I198*H198,2)</f>
        <v>0</v>
      </c>
      <c r="BL198" s="25" t="s">
        <v>217</v>
      </c>
      <c r="BM198" s="25" t="s">
        <v>335</v>
      </c>
    </row>
    <row r="199" s="12" customFormat="1">
      <c r="B199" s="251"/>
      <c r="C199" s="252"/>
      <c r="D199" s="248" t="s">
        <v>221</v>
      </c>
      <c r="E199" s="253" t="s">
        <v>21</v>
      </c>
      <c r="F199" s="254" t="s">
        <v>222</v>
      </c>
      <c r="G199" s="252"/>
      <c r="H199" s="253" t="s">
        <v>21</v>
      </c>
      <c r="I199" s="255"/>
      <c r="J199" s="252"/>
      <c r="K199" s="252"/>
      <c r="L199" s="256"/>
      <c r="M199" s="257"/>
      <c r="N199" s="258"/>
      <c r="O199" s="258"/>
      <c r="P199" s="258"/>
      <c r="Q199" s="258"/>
      <c r="R199" s="258"/>
      <c r="S199" s="258"/>
      <c r="T199" s="259"/>
      <c r="AT199" s="260" t="s">
        <v>221</v>
      </c>
      <c r="AU199" s="260" t="s">
        <v>81</v>
      </c>
      <c r="AV199" s="12" t="s">
        <v>79</v>
      </c>
      <c r="AW199" s="12" t="s">
        <v>35</v>
      </c>
      <c r="AX199" s="12" t="s">
        <v>72</v>
      </c>
      <c r="AY199" s="260" t="s">
        <v>210</v>
      </c>
    </row>
    <row r="200" s="13" customFormat="1">
      <c r="B200" s="261"/>
      <c r="C200" s="262"/>
      <c r="D200" s="248" t="s">
        <v>221</v>
      </c>
      <c r="E200" s="263" t="s">
        <v>21</v>
      </c>
      <c r="F200" s="264" t="s">
        <v>336</v>
      </c>
      <c r="G200" s="262"/>
      <c r="H200" s="265">
        <v>108</v>
      </c>
      <c r="I200" s="266"/>
      <c r="J200" s="262"/>
      <c r="K200" s="262"/>
      <c r="L200" s="267"/>
      <c r="M200" s="268"/>
      <c r="N200" s="269"/>
      <c r="O200" s="269"/>
      <c r="P200" s="269"/>
      <c r="Q200" s="269"/>
      <c r="R200" s="269"/>
      <c r="S200" s="269"/>
      <c r="T200" s="270"/>
      <c r="AT200" s="271" t="s">
        <v>221</v>
      </c>
      <c r="AU200" s="271" t="s">
        <v>81</v>
      </c>
      <c r="AV200" s="13" t="s">
        <v>81</v>
      </c>
      <c r="AW200" s="13" t="s">
        <v>35</v>
      </c>
      <c r="AX200" s="13" t="s">
        <v>79</v>
      </c>
      <c r="AY200" s="271" t="s">
        <v>210</v>
      </c>
    </row>
    <row r="201" s="11" customFormat="1" ht="29.88" customHeight="1">
      <c r="B201" s="220"/>
      <c r="C201" s="221"/>
      <c r="D201" s="222" t="s">
        <v>71</v>
      </c>
      <c r="E201" s="234" t="s">
        <v>81</v>
      </c>
      <c r="F201" s="234" t="s">
        <v>337</v>
      </c>
      <c r="G201" s="221"/>
      <c r="H201" s="221"/>
      <c r="I201" s="224"/>
      <c r="J201" s="235">
        <f>BK201</f>
        <v>0</v>
      </c>
      <c r="K201" s="221"/>
      <c r="L201" s="226"/>
      <c r="M201" s="227"/>
      <c r="N201" s="228"/>
      <c r="O201" s="228"/>
      <c r="P201" s="229">
        <f>SUM(P202:P204)</f>
        <v>0</v>
      </c>
      <c r="Q201" s="228"/>
      <c r="R201" s="229">
        <f>SUM(R202:R204)</f>
        <v>7.9299499999999998</v>
      </c>
      <c r="S201" s="228"/>
      <c r="T201" s="230">
        <f>SUM(T202:T204)</f>
        <v>0</v>
      </c>
      <c r="AR201" s="231" t="s">
        <v>79</v>
      </c>
      <c r="AT201" s="232" t="s">
        <v>71</v>
      </c>
      <c r="AU201" s="232" t="s">
        <v>79</v>
      </c>
      <c r="AY201" s="231" t="s">
        <v>210</v>
      </c>
      <c r="BK201" s="233">
        <f>SUM(BK202:BK204)</f>
        <v>0</v>
      </c>
    </row>
    <row r="202" s="1" customFormat="1" ht="45.6" customHeight="1">
      <c r="B202" s="47"/>
      <c r="C202" s="236" t="s">
        <v>338</v>
      </c>
      <c r="D202" s="236" t="s">
        <v>212</v>
      </c>
      <c r="E202" s="237" t="s">
        <v>339</v>
      </c>
      <c r="F202" s="238" t="s">
        <v>340</v>
      </c>
      <c r="G202" s="239" t="s">
        <v>251</v>
      </c>
      <c r="H202" s="240">
        <v>35</v>
      </c>
      <c r="I202" s="241"/>
      <c r="J202" s="242">
        <f>ROUND(I202*H202,2)</f>
        <v>0</v>
      </c>
      <c r="K202" s="238" t="s">
        <v>21</v>
      </c>
      <c r="L202" s="73"/>
      <c r="M202" s="243" t="s">
        <v>21</v>
      </c>
      <c r="N202" s="244" t="s">
        <v>43</v>
      </c>
      <c r="O202" s="48"/>
      <c r="P202" s="245">
        <f>O202*H202</f>
        <v>0</v>
      </c>
      <c r="Q202" s="245">
        <v>0.22656999999999999</v>
      </c>
      <c r="R202" s="245">
        <f>Q202*H202</f>
        <v>7.9299499999999998</v>
      </c>
      <c r="S202" s="245">
        <v>0</v>
      </c>
      <c r="T202" s="246">
        <f>S202*H202</f>
        <v>0</v>
      </c>
      <c r="AR202" s="25" t="s">
        <v>217</v>
      </c>
      <c r="AT202" s="25" t="s">
        <v>212</v>
      </c>
      <c r="AU202" s="25" t="s">
        <v>81</v>
      </c>
      <c r="AY202" s="25" t="s">
        <v>210</v>
      </c>
      <c r="BE202" s="247">
        <f>IF(N202="základní",J202,0)</f>
        <v>0</v>
      </c>
      <c r="BF202" s="247">
        <f>IF(N202="snížená",J202,0)</f>
        <v>0</v>
      </c>
      <c r="BG202" s="247">
        <f>IF(N202="zákl. přenesená",J202,0)</f>
        <v>0</v>
      </c>
      <c r="BH202" s="247">
        <f>IF(N202="sníž. přenesená",J202,0)</f>
        <v>0</v>
      </c>
      <c r="BI202" s="247">
        <f>IF(N202="nulová",J202,0)</f>
        <v>0</v>
      </c>
      <c r="BJ202" s="25" t="s">
        <v>79</v>
      </c>
      <c r="BK202" s="247">
        <f>ROUND(I202*H202,2)</f>
        <v>0</v>
      </c>
      <c r="BL202" s="25" t="s">
        <v>217</v>
      </c>
      <c r="BM202" s="25" t="s">
        <v>341</v>
      </c>
    </row>
    <row r="203" s="12" customFormat="1">
      <c r="B203" s="251"/>
      <c r="C203" s="252"/>
      <c r="D203" s="248" t="s">
        <v>221</v>
      </c>
      <c r="E203" s="253" t="s">
        <v>21</v>
      </c>
      <c r="F203" s="254" t="s">
        <v>222</v>
      </c>
      <c r="G203" s="252"/>
      <c r="H203" s="253" t="s">
        <v>21</v>
      </c>
      <c r="I203" s="255"/>
      <c r="J203" s="252"/>
      <c r="K203" s="252"/>
      <c r="L203" s="256"/>
      <c r="M203" s="257"/>
      <c r="N203" s="258"/>
      <c r="O203" s="258"/>
      <c r="P203" s="258"/>
      <c r="Q203" s="258"/>
      <c r="R203" s="258"/>
      <c r="S203" s="258"/>
      <c r="T203" s="259"/>
      <c r="AT203" s="260" t="s">
        <v>221</v>
      </c>
      <c r="AU203" s="260" t="s">
        <v>81</v>
      </c>
      <c r="AV203" s="12" t="s">
        <v>79</v>
      </c>
      <c r="AW203" s="12" t="s">
        <v>35</v>
      </c>
      <c r="AX203" s="12" t="s">
        <v>72</v>
      </c>
      <c r="AY203" s="260" t="s">
        <v>210</v>
      </c>
    </row>
    <row r="204" s="13" customFormat="1">
      <c r="B204" s="261"/>
      <c r="C204" s="262"/>
      <c r="D204" s="248" t="s">
        <v>221</v>
      </c>
      <c r="E204" s="263" t="s">
        <v>21</v>
      </c>
      <c r="F204" s="264" t="s">
        <v>342</v>
      </c>
      <c r="G204" s="262"/>
      <c r="H204" s="265">
        <v>35</v>
      </c>
      <c r="I204" s="266"/>
      <c r="J204" s="262"/>
      <c r="K204" s="262"/>
      <c r="L204" s="267"/>
      <c r="M204" s="268"/>
      <c r="N204" s="269"/>
      <c r="O204" s="269"/>
      <c r="P204" s="269"/>
      <c r="Q204" s="269"/>
      <c r="R204" s="269"/>
      <c r="S204" s="269"/>
      <c r="T204" s="270"/>
      <c r="AT204" s="271" t="s">
        <v>221</v>
      </c>
      <c r="AU204" s="271" t="s">
        <v>81</v>
      </c>
      <c r="AV204" s="13" t="s">
        <v>81</v>
      </c>
      <c r="AW204" s="13" t="s">
        <v>35</v>
      </c>
      <c r="AX204" s="13" t="s">
        <v>79</v>
      </c>
      <c r="AY204" s="271" t="s">
        <v>210</v>
      </c>
    </row>
    <row r="205" s="11" customFormat="1" ht="29.88" customHeight="1">
      <c r="B205" s="220"/>
      <c r="C205" s="221"/>
      <c r="D205" s="222" t="s">
        <v>71</v>
      </c>
      <c r="E205" s="234" t="s">
        <v>233</v>
      </c>
      <c r="F205" s="234" t="s">
        <v>343</v>
      </c>
      <c r="G205" s="221"/>
      <c r="H205" s="221"/>
      <c r="I205" s="224"/>
      <c r="J205" s="235">
        <f>BK205</f>
        <v>0</v>
      </c>
      <c r="K205" s="221"/>
      <c r="L205" s="226"/>
      <c r="M205" s="227"/>
      <c r="N205" s="228"/>
      <c r="O205" s="228"/>
      <c r="P205" s="229">
        <f>SUM(P206:P209)</f>
        <v>0</v>
      </c>
      <c r="Q205" s="228"/>
      <c r="R205" s="229">
        <f>SUM(R206:R209)</f>
        <v>2.5346250000000001</v>
      </c>
      <c r="S205" s="228"/>
      <c r="T205" s="230">
        <f>SUM(T206:T209)</f>
        <v>0</v>
      </c>
      <c r="AR205" s="231" t="s">
        <v>79</v>
      </c>
      <c r="AT205" s="232" t="s">
        <v>71</v>
      </c>
      <c r="AU205" s="232" t="s">
        <v>79</v>
      </c>
      <c r="AY205" s="231" t="s">
        <v>210</v>
      </c>
      <c r="BK205" s="233">
        <f>SUM(BK206:BK209)</f>
        <v>0</v>
      </c>
    </row>
    <row r="206" s="1" customFormat="1" ht="22.8" customHeight="1">
      <c r="B206" s="47"/>
      <c r="C206" s="236" t="s">
        <v>344</v>
      </c>
      <c r="D206" s="236" t="s">
        <v>212</v>
      </c>
      <c r="E206" s="237" t="s">
        <v>345</v>
      </c>
      <c r="F206" s="238" t="s">
        <v>346</v>
      </c>
      <c r="G206" s="239" t="s">
        <v>258</v>
      </c>
      <c r="H206" s="240">
        <v>1.3500000000000001</v>
      </c>
      <c r="I206" s="241"/>
      <c r="J206" s="242">
        <f>ROUND(I206*H206,2)</f>
        <v>0</v>
      </c>
      <c r="K206" s="238" t="s">
        <v>216</v>
      </c>
      <c r="L206" s="73"/>
      <c r="M206" s="243" t="s">
        <v>21</v>
      </c>
      <c r="N206" s="244" t="s">
        <v>43</v>
      </c>
      <c r="O206" s="48"/>
      <c r="P206" s="245">
        <f>O206*H206</f>
        <v>0</v>
      </c>
      <c r="Q206" s="245">
        <v>1.8775</v>
      </c>
      <c r="R206" s="245">
        <f>Q206*H206</f>
        <v>2.5346250000000001</v>
      </c>
      <c r="S206" s="245">
        <v>0</v>
      </c>
      <c r="T206" s="246">
        <f>S206*H206</f>
        <v>0</v>
      </c>
      <c r="AR206" s="25" t="s">
        <v>217</v>
      </c>
      <c r="AT206" s="25" t="s">
        <v>212</v>
      </c>
      <c r="AU206" s="25" t="s">
        <v>81</v>
      </c>
      <c r="AY206" s="25" t="s">
        <v>210</v>
      </c>
      <c r="BE206" s="247">
        <f>IF(N206="základní",J206,0)</f>
        <v>0</v>
      </c>
      <c r="BF206" s="247">
        <f>IF(N206="snížená",J206,0)</f>
        <v>0</v>
      </c>
      <c r="BG206" s="247">
        <f>IF(N206="zákl. přenesená",J206,0)</f>
        <v>0</v>
      </c>
      <c r="BH206" s="247">
        <f>IF(N206="sníž. přenesená",J206,0)</f>
        <v>0</v>
      </c>
      <c r="BI206" s="247">
        <f>IF(N206="nulová",J206,0)</f>
        <v>0</v>
      </c>
      <c r="BJ206" s="25" t="s">
        <v>79</v>
      </c>
      <c r="BK206" s="247">
        <f>ROUND(I206*H206,2)</f>
        <v>0</v>
      </c>
      <c r="BL206" s="25" t="s">
        <v>217</v>
      </c>
      <c r="BM206" s="25" t="s">
        <v>347</v>
      </c>
    </row>
    <row r="207" s="12" customFormat="1">
      <c r="B207" s="251"/>
      <c r="C207" s="252"/>
      <c r="D207" s="248" t="s">
        <v>221</v>
      </c>
      <c r="E207" s="253" t="s">
        <v>21</v>
      </c>
      <c r="F207" s="254" t="s">
        <v>222</v>
      </c>
      <c r="G207" s="252"/>
      <c r="H207" s="253" t="s">
        <v>21</v>
      </c>
      <c r="I207" s="255"/>
      <c r="J207" s="252"/>
      <c r="K207" s="252"/>
      <c r="L207" s="256"/>
      <c r="M207" s="257"/>
      <c r="N207" s="258"/>
      <c r="O207" s="258"/>
      <c r="P207" s="258"/>
      <c r="Q207" s="258"/>
      <c r="R207" s="258"/>
      <c r="S207" s="258"/>
      <c r="T207" s="259"/>
      <c r="AT207" s="260" t="s">
        <v>221</v>
      </c>
      <c r="AU207" s="260" t="s">
        <v>81</v>
      </c>
      <c r="AV207" s="12" t="s">
        <v>79</v>
      </c>
      <c r="AW207" s="12" t="s">
        <v>35</v>
      </c>
      <c r="AX207" s="12" t="s">
        <v>72</v>
      </c>
      <c r="AY207" s="260" t="s">
        <v>210</v>
      </c>
    </row>
    <row r="208" s="12" customFormat="1">
      <c r="B208" s="251"/>
      <c r="C208" s="252"/>
      <c r="D208" s="248" t="s">
        <v>221</v>
      </c>
      <c r="E208" s="253" t="s">
        <v>21</v>
      </c>
      <c r="F208" s="254" t="s">
        <v>348</v>
      </c>
      <c r="G208" s="252"/>
      <c r="H208" s="253" t="s">
        <v>21</v>
      </c>
      <c r="I208" s="255"/>
      <c r="J208" s="252"/>
      <c r="K208" s="252"/>
      <c r="L208" s="256"/>
      <c r="M208" s="257"/>
      <c r="N208" s="258"/>
      <c r="O208" s="258"/>
      <c r="P208" s="258"/>
      <c r="Q208" s="258"/>
      <c r="R208" s="258"/>
      <c r="S208" s="258"/>
      <c r="T208" s="259"/>
      <c r="AT208" s="260" t="s">
        <v>221</v>
      </c>
      <c r="AU208" s="260" t="s">
        <v>81</v>
      </c>
      <c r="AV208" s="12" t="s">
        <v>79</v>
      </c>
      <c r="AW208" s="12" t="s">
        <v>35</v>
      </c>
      <c r="AX208" s="12" t="s">
        <v>72</v>
      </c>
      <c r="AY208" s="260" t="s">
        <v>210</v>
      </c>
    </row>
    <row r="209" s="13" customFormat="1">
      <c r="B209" s="261"/>
      <c r="C209" s="262"/>
      <c r="D209" s="248" t="s">
        <v>221</v>
      </c>
      <c r="E209" s="263" t="s">
        <v>21</v>
      </c>
      <c r="F209" s="264" t="s">
        <v>349</v>
      </c>
      <c r="G209" s="262"/>
      <c r="H209" s="265">
        <v>1.3500000000000001</v>
      </c>
      <c r="I209" s="266"/>
      <c r="J209" s="262"/>
      <c r="K209" s="262"/>
      <c r="L209" s="267"/>
      <c r="M209" s="268"/>
      <c r="N209" s="269"/>
      <c r="O209" s="269"/>
      <c r="P209" s="269"/>
      <c r="Q209" s="269"/>
      <c r="R209" s="269"/>
      <c r="S209" s="269"/>
      <c r="T209" s="270"/>
      <c r="AT209" s="271" t="s">
        <v>221</v>
      </c>
      <c r="AU209" s="271" t="s">
        <v>81</v>
      </c>
      <c r="AV209" s="13" t="s">
        <v>81</v>
      </c>
      <c r="AW209" s="13" t="s">
        <v>35</v>
      </c>
      <c r="AX209" s="13" t="s">
        <v>79</v>
      </c>
      <c r="AY209" s="271" t="s">
        <v>210</v>
      </c>
    </row>
    <row r="210" s="11" customFormat="1" ht="29.88" customHeight="1">
      <c r="B210" s="220"/>
      <c r="C210" s="221"/>
      <c r="D210" s="222" t="s">
        <v>71</v>
      </c>
      <c r="E210" s="234" t="s">
        <v>244</v>
      </c>
      <c r="F210" s="234" t="s">
        <v>350</v>
      </c>
      <c r="G210" s="221"/>
      <c r="H210" s="221"/>
      <c r="I210" s="224"/>
      <c r="J210" s="235">
        <f>BK210</f>
        <v>0</v>
      </c>
      <c r="K210" s="221"/>
      <c r="L210" s="226"/>
      <c r="M210" s="227"/>
      <c r="N210" s="228"/>
      <c r="O210" s="228"/>
      <c r="P210" s="229">
        <f>SUM(P211:P227)</f>
        <v>0</v>
      </c>
      <c r="Q210" s="228"/>
      <c r="R210" s="229">
        <f>SUM(R211:R227)</f>
        <v>70</v>
      </c>
      <c r="S210" s="228"/>
      <c r="T210" s="230">
        <f>SUM(T211:T227)</f>
        <v>0</v>
      </c>
      <c r="AR210" s="231" t="s">
        <v>79</v>
      </c>
      <c r="AT210" s="232" t="s">
        <v>71</v>
      </c>
      <c r="AU210" s="232" t="s">
        <v>79</v>
      </c>
      <c r="AY210" s="231" t="s">
        <v>210</v>
      </c>
      <c r="BK210" s="233">
        <f>SUM(BK211:BK227)</f>
        <v>0</v>
      </c>
    </row>
    <row r="211" s="1" customFormat="1" ht="57" customHeight="1">
      <c r="B211" s="47"/>
      <c r="C211" s="236" t="s">
        <v>351</v>
      </c>
      <c r="D211" s="236" t="s">
        <v>212</v>
      </c>
      <c r="E211" s="237" t="s">
        <v>352</v>
      </c>
      <c r="F211" s="238" t="s">
        <v>353</v>
      </c>
      <c r="G211" s="239" t="s">
        <v>215</v>
      </c>
      <c r="H211" s="240">
        <v>1400</v>
      </c>
      <c r="I211" s="241"/>
      <c r="J211" s="242">
        <f>ROUND(I211*H211,2)</f>
        <v>0</v>
      </c>
      <c r="K211" s="238" t="s">
        <v>216</v>
      </c>
      <c r="L211" s="73"/>
      <c r="M211" s="243" t="s">
        <v>21</v>
      </c>
      <c r="N211" s="244" t="s">
        <v>43</v>
      </c>
      <c r="O211" s="48"/>
      <c r="P211" s="245">
        <f>O211*H211</f>
        <v>0</v>
      </c>
      <c r="Q211" s="245">
        <v>0</v>
      </c>
      <c r="R211" s="245">
        <f>Q211*H211</f>
        <v>0</v>
      </c>
      <c r="S211" s="245">
        <v>0</v>
      </c>
      <c r="T211" s="246">
        <f>S211*H211</f>
        <v>0</v>
      </c>
      <c r="AR211" s="25" t="s">
        <v>217</v>
      </c>
      <c r="AT211" s="25" t="s">
        <v>212</v>
      </c>
      <c r="AU211" s="25" t="s">
        <v>81</v>
      </c>
      <c r="AY211" s="25" t="s">
        <v>210</v>
      </c>
      <c r="BE211" s="247">
        <f>IF(N211="základní",J211,0)</f>
        <v>0</v>
      </c>
      <c r="BF211" s="247">
        <f>IF(N211="snížená",J211,0)</f>
        <v>0</v>
      </c>
      <c r="BG211" s="247">
        <f>IF(N211="zákl. přenesená",J211,0)</f>
        <v>0</v>
      </c>
      <c r="BH211" s="247">
        <f>IF(N211="sníž. přenesená",J211,0)</f>
        <v>0</v>
      </c>
      <c r="BI211" s="247">
        <f>IF(N211="nulová",J211,0)</f>
        <v>0</v>
      </c>
      <c r="BJ211" s="25" t="s">
        <v>79</v>
      </c>
      <c r="BK211" s="247">
        <f>ROUND(I211*H211,2)</f>
        <v>0</v>
      </c>
      <c r="BL211" s="25" t="s">
        <v>217</v>
      </c>
      <c r="BM211" s="25" t="s">
        <v>354</v>
      </c>
    </row>
    <row r="212" s="1" customFormat="1">
      <c r="B212" s="47"/>
      <c r="C212" s="75"/>
      <c r="D212" s="248" t="s">
        <v>219</v>
      </c>
      <c r="E212" s="75"/>
      <c r="F212" s="249" t="s">
        <v>355</v>
      </c>
      <c r="G212" s="75"/>
      <c r="H212" s="75"/>
      <c r="I212" s="204"/>
      <c r="J212" s="75"/>
      <c r="K212" s="75"/>
      <c r="L212" s="73"/>
      <c r="M212" s="250"/>
      <c r="N212" s="48"/>
      <c r="O212" s="48"/>
      <c r="P212" s="48"/>
      <c r="Q212" s="48"/>
      <c r="R212" s="48"/>
      <c r="S212" s="48"/>
      <c r="T212" s="96"/>
      <c r="AT212" s="25" t="s">
        <v>219</v>
      </c>
      <c r="AU212" s="25" t="s">
        <v>81</v>
      </c>
    </row>
    <row r="213" s="12" customFormat="1">
      <c r="B213" s="251"/>
      <c r="C213" s="252"/>
      <c r="D213" s="248" t="s">
        <v>221</v>
      </c>
      <c r="E213" s="253" t="s">
        <v>21</v>
      </c>
      <c r="F213" s="254" t="s">
        <v>222</v>
      </c>
      <c r="G213" s="252"/>
      <c r="H213" s="253" t="s">
        <v>21</v>
      </c>
      <c r="I213" s="255"/>
      <c r="J213" s="252"/>
      <c r="K213" s="252"/>
      <c r="L213" s="256"/>
      <c r="M213" s="257"/>
      <c r="N213" s="258"/>
      <c r="O213" s="258"/>
      <c r="P213" s="258"/>
      <c r="Q213" s="258"/>
      <c r="R213" s="258"/>
      <c r="S213" s="258"/>
      <c r="T213" s="259"/>
      <c r="AT213" s="260" t="s">
        <v>221</v>
      </c>
      <c r="AU213" s="260" t="s">
        <v>81</v>
      </c>
      <c r="AV213" s="12" t="s">
        <v>79</v>
      </c>
      <c r="AW213" s="12" t="s">
        <v>35</v>
      </c>
      <c r="AX213" s="12" t="s">
        <v>72</v>
      </c>
      <c r="AY213" s="260" t="s">
        <v>210</v>
      </c>
    </row>
    <row r="214" s="13" customFormat="1">
      <c r="B214" s="261"/>
      <c r="C214" s="262"/>
      <c r="D214" s="248" t="s">
        <v>221</v>
      </c>
      <c r="E214" s="263" t="s">
        <v>21</v>
      </c>
      <c r="F214" s="264" t="s">
        <v>356</v>
      </c>
      <c r="G214" s="262"/>
      <c r="H214" s="265">
        <v>1400</v>
      </c>
      <c r="I214" s="266"/>
      <c r="J214" s="262"/>
      <c r="K214" s="262"/>
      <c r="L214" s="267"/>
      <c r="M214" s="268"/>
      <c r="N214" s="269"/>
      <c r="O214" s="269"/>
      <c r="P214" s="269"/>
      <c r="Q214" s="269"/>
      <c r="R214" s="269"/>
      <c r="S214" s="269"/>
      <c r="T214" s="270"/>
      <c r="AT214" s="271" t="s">
        <v>221</v>
      </c>
      <c r="AU214" s="271" t="s">
        <v>81</v>
      </c>
      <c r="AV214" s="13" t="s">
        <v>81</v>
      </c>
      <c r="AW214" s="13" t="s">
        <v>35</v>
      </c>
      <c r="AX214" s="13" t="s">
        <v>79</v>
      </c>
      <c r="AY214" s="271" t="s">
        <v>210</v>
      </c>
    </row>
    <row r="215" s="1" customFormat="1" ht="14.4" customHeight="1">
      <c r="B215" s="47"/>
      <c r="C215" s="284" t="s">
        <v>357</v>
      </c>
      <c r="D215" s="284" t="s">
        <v>328</v>
      </c>
      <c r="E215" s="285" t="s">
        <v>358</v>
      </c>
      <c r="F215" s="286" t="s">
        <v>359</v>
      </c>
      <c r="G215" s="287" t="s">
        <v>318</v>
      </c>
      <c r="H215" s="288">
        <v>70</v>
      </c>
      <c r="I215" s="289"/>
      <c r="J215" s="290">
        <f>ROUND(I215*H215,2)</f>
        <v>0</v>
      </c>
      <c r="K215" s="286" t="s">
        <v>216</v>
      </c>
      <c r="L215" s="291"/>
      <c r="M215" s="292" t="s">
        <v>21</v>
      </c>
      <c r="N215" s="293" t="s">
        <v>43</v>
      </c>
      <c r="O215" s="48"/>
      <c r="P215" s="245">
        <f>O215*H215</f>
        <v>0</v>
      </c>
      <c r="Q215" s="245">
        <v>1</v>
      </c>
      <c r="R215" s="245">
        <f>Q215*H215</f>
        <v>70</v>
      </c>
      <c r="S215" s="245">
        <v>0</v>
      </c>
      <c r="T215" s="246">
        <f>S215*H215</f>
        <v>0</v>
      </c>
      <c r="AR215" s="25" t="s">
        <v>262</v>
      </c>
      <c r="AT215" s="25" t="s">
        <v>328</v>
      </c>
      <c r="AU215" s="25" t="s">
        <v>81</v>
      </c>
      <c r="AY215" s="25" t="s">
        <v>210</v>
      </c>
      <c r="BE215" s="247">
        <f>IF(N215="základní",J215,0)</f>
        <v>0</v>
      </c>
      <c r="BF215" s="247">
        <f>IF(N215="snížená",J215,0)</f>
        <v>0</v>
      </c>
      <c r="BG215" s="247">
        <f>IF(N215="zákl. přenesená",J215,0)</f>
        <v>0</v>
      </c>
      <c r="BH215" s="247">
        <f>IF(N215="sníž. přenesená",J215,0)</f>
        <v>0</v>
      </c>
      <c r="BI215" s="247">
        <f>IF(N215="nulová",J215,0)</f>
        <v>0</v>
      </c>
      <c r="BJ215" s="25" t="s">
        <v>79</v>
      </c>
      <c r="BK215" s="247">
        <f>ROUND(I215*H215,2)</f>
        <v>0</v>
      </c>
      <c r="BL215" s="25" t="s">
        <v>217</v>
      </c>
      <c r="BM215" s="25" t="s">
        <v>360</v>
      </c>
    </row>
    <row r="216" s="13" customFormat="1">
      <c r="B216" s="261"/>
      <c r="C216" s="262"/>
      <c r="D216" s="248" t="s">
        <v>221</v>
      </c>
      <c r="E216" s="262"/>
      <c r="F216" s="264" t="s">
        <v>361</v>
      </c>
      <c r="G216" s="262"/>
      <c r="H216" s="265">
        <v>70</v>
      </c>
      <c r="I216" s="266"/>
      <c r="J216" s="262"/>
      <c r="K216" s="262"/>
      <c r="L216" s="267"/>
      <c r="M216" s="268"/>
      <c r="N216" s="269"/>
      <c r="O216" s="269"/>
      <c r="P216" s="269"/>
      <c r="Q216" s="269"/>
      <c r="R216" s="269"/>
      <c r="S216" s="269"/>
      <c r="T216" s="270"/>
      <c r="AT216" s="271" t="s">
        <v>221</v>
      </c>
      <c r="AU216" s="271" t="s">
        <v>81</v>
      </c>
      <c r="AV216" s="13" t="s">
        <v>81</v>
      </c>
      <c r="AW216" s="13" t="s">
        <v>6</v>
      </c>
      <c r="AX216" s="13" t="s">
        <v>79</v>
      </c>
      <c r="AY216" s="271" t="s">
        <v>210</v>
      </c>
    </row>
    <row r="217" s="1" customFormat="1" ht="22.8" customHeight="1">
      <c r="B217" s="47"/>
      <c r="C217" s="236" t="s">
        <v>362</v>
      </c>
      <c r="D217" s="236" t="s">
        <v>212</v>
      </c>
      <c r="E217" s="237" t="s">
        <v>363</v>
      </c>
      <c r="F217" s="238" t="s">
        <v>364</v>
      </c>
      <c r="G217" s="239" t="s">
        <v>215</v>
      </c>
      <c r="H217" s="240">
        <v>13900</v>
      </c>
      <c r="I217" s="241"/>
      <c r="J217" s="242">
        <f>ROUND(I217*H217,2)</f>
        <v>0</v>
      </c>
      <c r="K217" s="238" t="s">
        <v>216</v>
      </c>
      <c r="L217" s="73"/>
      <c r="M217" s="243" t="s">
        <v>21</v>
      </c>
      <c r="N217" s="244" t="s">
        <v>43</v>
      </c>
      <c r="O217" s="48"/>
      <c r="P217" s="245">
        <f>O217*H217</f>
        <v>0</v>
      </c>
      <c r="Q217" s="245">
        <v>0</v>
      </c>
      <c r="R217" s="245">
        <f>Q217*H217</f>
        <v>0</v>
      </c>
      <c r="S217" s="245">
        <v>0</v>
      </c>
      <c r="T217" s="246">
        <f>S217*H217</f>
        <v>0</v>
      </c>
      <c r="AR217" s="25" t="s">
        <v>217</v>
      </c>
      <c r="AT217" s="25" t="s">
        <v>212</v>
      </c>
      <c r="AU217" s="25" t="s">
        <v>81</v>
      </c>
      <c r="AY217" s="25" t="s">
        <v>210</v>
      </c>
      <c r="BE217" s="247">
        <f>IF(N217="základní",J217,0)</f>
        <v>0</v>
      </c>
      <c r="BF217" s="247">
        <f>IF(N217="snížená",J217,0)</f>
        <v>0</v>
      </c>
      <c r="BG217" s="247">
        <f>IF(N217="zákl. přenesená",J217,0)</f>
        <v>0</v>
      </c>
      <c r="BH217" s="247">
        <f>IF(N217="sníž. přenesená",J217,0)</f>
        <v>0</v>
      </c>
      <c r="BI217" s="247">
        <f>IF(N217="nulová",J217,0)</f>
        <v>0</v>
      </c>
      <c r="BJ217" s="25" t="s">
        <v>79</v>
      </c>
      <c r="BK217" s="247">
        <f>ROUND(I217*H217,2)</f>
        <v>0</v>
      </c>
      <c r="BL217" s="25" t="s">
        <v>217</v>
      </c>
      <c r="BM217" s="25" t="s">
        <v>365</v>
      </c>
    </row>
    <row r="218" s="12" customFormat="1">
      <c r="B218" s="251"/>
      <c r="C218" s="252"/>
      <c r="D218" s="248" t="s">
        <v>221</v>
      </c>
      <c r="E218" s="253" t="s">
        <v>21</v>
      </c>
      <c r="F218" s="254" t="s">
        <v>222</v>
      </c>
      <c r="G218" s="252"/>
      <c r="H218" s="253" t="s">
        <v>21</v>
      </c>
      <c r="I218" s="255"/>
      <c r="J218" s="252"/>
      <c r="K218" s="252"/>
      <c r="L218" s="256"/>
      <c r="M218" s="257"/>
      <c r="N218" s="258"/>
      <c r="O218" s="258"/>
      <c r="P218" s="258"/>
      <c r="Q218" s="258"/>
      <c r="R218" s="258"/>
      <c r="S218" s="258"/>
      <c r="T218" s="259"/>
      <c r="AT218" s="260" t="s">
        <v>221</v>
      </c>
      <c r="AU218" s="260" t="s">
        <v>81</v>
      </c>
      <c r="AV218" s="12" t="s">
        <v>79</v>
      </c>
      <c r="AW218" s="12" t="s">
        <v>35</v>
      </c>
      <c r="AX218" s="12" t="s">
        <v>72</v>
      </c>
      <c r="AY218" s="260" t="s">
        <v>210</v>
      </c>
    </row>
    <row r="219" s="12" customFormat="1">
      <c r="B219" s="251"/>
      <c r="C219" s="252"/>
      <c r="D219" s="248" t="s">
        <v>221</v>
      </c>
      <c r="E219" s="253" t="s">
        <v>21</v>
      </c>
      <c r="F219" s="254" t="s">
        <v>275</v>
      </c>
      <c r="G219" s="252"/>
      <c r="H219" s="253" t="s">
        <v>21</v>
      </c>
      <c r="I219" s="255"/>
      <c r="J219" s="252"/>
      <c r="K219" s="252"/>
      <c r="L219" s="256"/>
      <c r="M219" s="257"/>
      <c r="N219" s="258"/>
      <c r="O219" s="258"/>
      <c r="P219" s="258"/>
      <c r="Q219" s="258"/>
      <c r="R219" s="258"/>
      <c r="S219" s="258"/>
      <c r="T219" s="259"/>
      <c r="AT219" s="260" t="s">
        <v>221</v>
      </c>
      <c r="AU219" s="260" t="s">
        <v>81</v>
      </c>
      <c r="AV219" s="12" t="s">
        <v>79</v>
      </c>
      <c r="AW219" s="12" t="s">
        <v>35</v>
      </c>
      <c r="AX219" s="12" t="s">
        <v>72</v>
      </c>
      <c r="AY219" s="260" t="s">
        <v>210</v>
      </c>
    </row>
    <row r="220" s="12" customFormat="1">
      <c r="B220" s="251"/>
      <c r="C220" s="252"/>
      <c r="D220" s="248" t="s">
        <v>221</v>
      </c>
      <c r="E220" s="253" t="s">
        <v>21</v>
      </c>
      <c r="F220" s="254" t="s">
        <v>276</v>
      </c>
      <c r="G220" s="252"/>
      <c r="H220" s="253" t="s">
        <v>21</v>
      </c>
      <c r="I220" s="255"/>
      <c r="J220" s="252"/>
      <c r="K220" s="252"/>
      <c r="L220" s="256"/>
      <c r="M220" s="257"/>
      <c r="N220" s="258"/>
      <c r="O220" s="258"/>
      <c r="P220" s="258"/>
      <c r="Q220" s="258"/>
      <c r="R220" s="258"/>
      <c r="S220" s="258"/>
      <c r="T220" s="259"/>
      <c r="AT220" s="260" t="s">
        <v>221</v>
      </c>
      <c r="AU220" s="260" t="s">
        <v>81</v>
      </c>
      <c r="AV220" s="12" t="s">
        <v>79</v>
      </c>
      <c r="AW220" s="12" t="s">
        <v>35</v>
      </c>
      <c r="AX220" s="12" t="s">
        <v>72</v>
      </c>
      <c r="AY220" s="260" t="s">
        <v>210</v>
      </c>
    </row>
    <row r="221" s="12" customFormat="1">
      <c r="B221" s="251"/>
      <c r="C221" s="252"/>
      <c r="D221" s="248" t="s">
        <v>221</v>
      </c>
      <c r="E221" s="253" t="s">
        <v>21</v>
      </c>
      <c r="F221" s="254" t="s">
        <v>366</v>
      </c>
      <c r="G221" s="252"/>
      <c r="H221" s="253" t="s">
        <v>21</v>
      </c>
      <c r="I221" s="255"/>
      <c r="J221" s="252"/>
      <c r="K221" s="252"/>
      <c r="L221" s="256"/>
      <c r="M221" s="257"/>
      <c r="N221" s="258"/>
      <c r="O221" s="258"/>
      <c r="P221" s="258"/>
      <c r="Q221" s="258"/>
      <c r="R221" s="258"/>
      <c r="S221" s="258"/>
      <c r="T221" s="259"/>
      <c r="AT221" s="260" t="s">
        <v>221</v>
      </c>
      <c r="AU221" s="260" t="s">
        <v>81</v>
      </c>
      <c r="AV221" s="12" t="s">
        <v>79</v>
      </c>
      <c r="AW221" s="12" t="s">
        <v>35</v>
      </c>
      <c r="AX221" s="12" t="s">
        <v>72</v>
      </c>
      <c r="AY221" s="260" t="s">
        <v>210</v>
      </c>
    </row>
    <row r="222" s="13" customFormat="1">
      <c r="B222" s="261"/>
      <c r="C222" s="262"/>
      <c r="D222" s="248" t="s">
        <v>221</v>
      </c>
      <c r="E222" s="263" t="s">
        <v>21</v>
      </c>
      <c r="F222" s="264" t="s">
        <v>367</v>
      </c>
      <c r="G222" s="262"/>
      <c r="H222" s="265">
        <v>13900</v>
      </c>
      <c r="I222" s="266"/>
      <c r="J222" s="262"/>
      <c r="K222" s="262"/>
      <c r="L222" s="267"/>
      <c r="M222" s="268"/>
      <c r="N222" s="269"/>
      <c r="O222" s="269"/>
      <c r="P222" s="269"/>
      <c r="Q222" s="269"/>
      <c r="R222" s="269"/>
      <c r="S222" s="269"/>
      <c r="T222" s="270"/>
      <c r="AT222" s="271" t="s">
        <v>221</v>
      </c>
      <c r="AU222" s="271" t="s">
        <v>81</v>
      </c>
      <c r="AV222" s="13" t="s">
        <v>81</v>
      </c>
      <c r="AW222" s="13" t="s">
        <v>35</v>
      </c>
      <c r="AX222" s="13" t="s">
        <v>79</v>
      </c>
      <c r="AY222" s="271" t="s">
        <v>210</v>
      </c>
    </row>
    <row r="223" s="1" customFormat="1" ht="22.8" customHeight="1">
      <c r="B223" s="47"/>
      <c r="C223" s="236" t="s">
        <v>368</v>
      </c>
      <c r="D223" s="236" t="s">
        <v>212</v>
      </c>
      <c r="E223" s="237" t="s">
        <v>369</v>
      </c>
      <c r="F223" s="238" t="s">
        <v>370</v>
      </c>
      <c r="G223" s="239" t="s">
        <v>215</v>
      </c>
      <c r="H223" s="240">
        <v>4194.3329999999996</v>
      </c>
      <c r="I223" s="241"/>
      <c r="J223" s="242">
        <f>ROUND(I223*H223,2)</f>
        <v>0</v>
      </c>
      <c r="K223" s="238" t="s">
        <v>21</v>
      </c>
      <c r="L223" s="73"/>
      <c r="M223" s="243" t="s">
        <v>21</v>
      </c>
      <c r="N223" s="244" t="s">
        <v>43</v>
      </c>
      <c r="O223" s="48"/>
      <c r="P223" s="245">
        <f>O223*H223</f>
        <v>0</v>
      </c>
      <c r="Q223" s="245">
        <v>0</v>
      </c>
      <c r="R223" s="245">
        <f>Q223*H223</f>
        <v>0</v>
      </c>
      <c r="S223" s="245">
        <v>0</v>
      </c>
      <c r="T223" s="246">
        <f>S223*H223</f>
        <v>0</v>
      </c>
      <c r="AR223" s="25" t="s">
        <v>217</v>
      </c>
      <c r="AT223" s="25" t="s">
        <v>212</v>
      </c>
      <c r="AU223" s="25" t="s">
        <v>81</v>
      </c>
      <c r="AY223" s="25" t="s">
        <v>210</v>
      </c>
      <c r="BE223" s="247">
        <f>IF(N223="základní",J223,0)</f>
        <v>0</v>
      </c>
      <c r="BF223" s="247">
        <f>IF(N223="snížená",J223,0)</f>
        <v>0</v>
      </c>
      <c r="BG223" s="247">
        <f>IF(N223="zákl. přenesená",J223,0)</f>
        <v>0</v>
      </c>
      <c r="BH223" s="247">
        <f>IF(N223="sníž. přenesená",J223,0)</f>
        <v>0</v>
      </c>
      <c r="BI223" s="247">
        <f>IF(N223="nulová",J223,0)</f>
        <v>0</v>
      </c>
      <c r="BJ223" s="25" t="s">
        <v>79</v>
      </c>
      <c r="BK223" s="247">
        <f>ROUND(I223*H223,2)</f>
        <v>0</v>
      </c>
      <c r="BL223" s="25" t="s">
        <v>217</v>
      </c>
      <c r="BM223" s="25" t="s">
        <v>371</v>
      </c>
    </row>
    <row r="224" s="12" customFormat="1">
      <c r="B224" s="251"/>
      <c r="C224" s="252"/>
      <c r="D224" s="248" t="s">
        <v>221</v>
      </c>
      <c r="E224" s="253" t="s">
        <v>21</v>
      </c>
      <c r="F224" s="254" t="s">
        <v>222</v>
      </c>
      <c r="G224" s="252"/>
      <c r="H224" s="253" t="s">
        <v>21</v>
      </c>
      <c r="I224" s="255"/>
      <c r="J224" s="252"/>
      <c r="K224" s="252"/>
      <c r="L224" s="256"/>
      <c r="M224" s="257"/>
      <c r="N224" s="258"/>
      <c r="O224" s="258"/>
      <c r="P224" s="258"/>
      <c r="Q224" s="258"/>
      <c r="R224" s="258"/>
      <c r="S224" s="258"/>
      <c r="T224" s="259"/>
      <c r="AT224" s="260" t="s">
        <v>221</v>
      </c>
      <c r="AU224" s="260" t="s">
        <v>81</v>
      </c>
      <c r="AV224" s="12" t="s">
        <v>79</v>
      </c>
      <c r="AW224" s="12" t="s">
        <v>35</v>
      </c>
      <c r="AX224" s="12" t="s">
        <v>72</v>
      </c>
      <c r="AY224" s="260" t="s">
        <v>210</v>
      </c>
    </row>
    <row r="225" s="13" customFormat="1">
      <c r="B225" s="261"/>
      <c r="C225" s="262"/>
      <c r="D225" s="248" t="s">
        <v>221</v>
      </c>
      <c r="E225" s="263" t="s">
        <v>21</v>
      </c>
      <c r="F225" s="264" t="s">
        <v>372</v>
      </c>
      <c r="G225" s="262"/>
      <c r="H225" s="265">
        <v>479.33300000000003</v>
      </c>
      <c r="I225" s="266"/>
      <c r="J225" s="262"/>
      <c r="K225" s="262"/>
      <c r="L225" s="267"/>
      <c r="M225" s="268"/>
      <c r="N225" s="269"/>
      <c r="O225" s="269"/>
      <c r="P225" s="269"/>
      <c r="Q225" s="269"/>
      <c r="R225" s="269"/>
      <c r="S225" s="269"/>
      <c r="T225" s="270"/>
      <c r="AT225" s="271" t="s">
        <v>221</v>
      </c>
      <c r="AU225" s="271" t="s">
        <v>81</v>
      </c>
      <c r="AV225" s="13" t="s">
        <v>81</v>
      </c>
      <c r="AW225" s="13" t="s">
        <v>35</v>
      </c>
      <c r="AX225" s="13" t="s">
        <v>72</v>
      </c>
      <c r="AY225" s="271" t="s">
        <v>210</v>
      </c>
    </row>
    <row r="226" s="13" customFormat="1">
      <c r="B226" s="261"/>
      <c r="C226" s="262"/>
      <c r="D226" s="248" t="s">
        <v>221</v>
      </c>
      <c r="E226" s="263" t="s">
        <v>21</v>
      </c>
      <c r="F226" s="264" t="s">
        <v>373</v>
      </c>
      <c r="G226" s="262"/>
      <c r="H226" s="265">
        <v>3715</v>
      </c>
      <c r="I226" s="266"/>
      <c r="J226" s="262"/>
      <c r="K226" s="262"/>
      <c r="L226" s="267"/>
      <c r="M226" s="268"/>
      <c r="N226" s="269"/>
      <c r="O226" s="269"/>
      <c r="P226" s="269"/>
      <c r="Q226" s="269"/>
      <c r="R226" s="269"/>
      <c r="S226" s="269"/>
      <c r="T226" s="270"/>
      <c r="AT226" s="271" t="s">
        <v>221</v>
      </c>
      <c r="AU226" s="271" t="s">
        <v>81</v>
      </c>
      <c r="AV226" s="13" t="s">
        <v>81</v>
      </c>
      <c r="AW226" s="13" t="s">
        <v>35</v>
      </c>
      <c r="AX226" s="13" t="s">
        <v>72</v>
      </c>
      <c r="AY226" s="271" t="s">
        <v>210</v>
      </c>
    </row>
    <row r="227" s="14" customFormat="1">
      <c r="B227" s="272"/>
      <c r="C227" s="273"/>
      <c r="D227" s="248" t="s">
        <v>221</v>
      </c>
      <c r="E227" s="274" t="s">
        <v>21</v>
      </c>
      <c r="F227" s="275" t="s">
        <v>227</v>
      </c>
      <c r="G227" s="273"/>
      <c r="H227" s="276">
        <v>4194.3329999999996</v>
      </c>
      <c r="I227" s="277"/>
      <c r="J227" s="273"/>
      <c r="K227" s="273"/>
      <c r="L227" s="278"/>
      <c r="M227" s="279"/>
      <c r="N227" s="280"/>
      <c r="O227" s="280"/>
      <c r="P227" s="280"/>
      <c r="Q227" s="280"/>
      <c r="R227" s="280"/>
      <c r="S227" s="280"/>
      <c r="T227" s="281"/>
      <c r="AT227" s="282" t="s">
        <v>221</v>
      </c>
      <c r="AU227" s="282" t="s">
        <v>81</v>
      </c>
      <c r="AV227" s="14" t="s">
        <v>217</v>
      </c>
      <c r="AW227" s="14" t="s">
        <v>35</v>
      </c>
      <c r="AX227" s="14" t="s">
        <v>79</v>
      </c>
      <c r="AY227" s="282" t="s">
        <v>210</v>
      </c>
    </row>
    <row r="228" s="11" customFormat="1" ht="29.88" customHeight="1">
      <c r="B228" s="220"/>
      <c r="C228" s="221"/>
      <c r="D228" s="222" t="s">
        <v>71</v>
      </c>
      <c r="E228" s="234" t="s">
        <v>248</v>
      </c>
      <c r="F228" s="234" t="s">
        <v>374</v>
      </c>
      <c r="G228" s="221"/>
      <c r="H228" s="221"/>
      <c r="I228" s="224"/>
      <c r="J228" s="235">
        <f>BK228</f>
        <v>0</v>
      </c>
      <c r="K228" s="221"/>
      <c r="L228" s="226"/>
      <c r="M228" s="227"/>
      <c r="N228" s="228"/>
      <c r="O228" s="228"/>
      <c r="P228" s="229">
        <f>SUM(P229:P235)</f>
        <v>0</v>
      </c>
      <c r="Q228" s="228"/>
      <c r="R228" s="229">
        <f>SUM(R229:R235)</f>
        <v>0.188</v>
      </c>
      <c r="S228" s="228"/>
      <c r="T228" s="230">
        <f>SUM(T229:T235)</f>
        <v>0</v>
      </c>
      <c r="AR228" s="231" t="s">
        <v>79</v>
      </c>
      <c r="AT228" s="232" t="s">
        <v>71</v>
      </c>
      <c r="AU228" s="232" t="s">
        <v>79</v>
      </c>
      <c r="AY228" s="231" t="s">
        <v>210</v>
      </c>
      <c r="BK228" s="233">
        <f>SUM(BK229:BK235)</f>
        <v>0</v>
      </c>
    </row>
    <row r="229" s="1" customFormat="1" ht="14.4" customHeight="1">
      <c r="B229" s="47"/>
      <c r="C229" s="236" t="s">
        <v>375</v>
      </c>
      <c r="D229" s="236" t="s">
        <v>212</v>
      </c>
      <c r="E229" s="237" t="s">
        <v>376</v>
      </c>
      <c r="F229" s="238" t="s">
        <v>377</v>
      </c>
      <c r="G229" s="239" t="s">
        <v>215</v>
      </c>
      <c r="H229" s="240">
        <v>20</v>
      </c>
      <c r="I229" s="241"/>
      <c r="J229" s="242">
        <f>ROUND(I229*H229,2)</f>
        <v>0</v>
      </c>
      <c r="K229" s="238" t="s">
        <v>378</v>
      </c>
      <c r="L229" s="73"/>
      <c r="M229" s="243" t="s">
        <v>21</v>
      </c>
      <c r="N229" s="244" t="s">
        <v>43</v>
      </c>
      <c r="O229" s="48"/>
      <c r="P229" s="245">
        <f>O229*H229</f>
        <v>0</v>
      </c>
      <c r="Q229" s="245">
        <v>0.0094000000000000004</v>
      </c>
      <c r="R229" s="245">
        <f>Q229*H229</f>
        <v>0.188</v>
      </c>
      <c r="S229" s="245">
        <v>0</v>
      </c>
      <c r="T229" s="246">
        <f>S229*H229</f>
        <v>0</v>
      </c>
      <c r="AR229" s="25" t="s">
        <v>217</v>
      </c>
      <c r="AT229" s="25" t="s">
        <v>212</v>
      </c>
      <c r="AU229" s="25" t="s">
        <v>81</v>
      </c>
      <c r="AY229" s="25" t="s">
        <v>210</v>
      </c>
      <c r="BE229" s="247">
        <f>IF(N229="základní",J229,0)</f>
        <v>0</v>
      </c>
      <c r="BF229" s="247">
        <f>IF(N229="snížená",J229,0)</f>
        <v>0</v>
      </c>
      <c r="BG229" s="247">
        <f>IF(N229="zákl. přenesená",J229,0)</f>
        <v>0</v>
      </c>
      <c r="BH229" s="247">
        <f>IF(N229="sníž. přenesená",J229,0)</f>
        <v>0</v>
      </c>
      <c r="BI229" s="247">
        <f>IF(N229="nulová",J229,0)</f>
        <v>0</v>
      </c>
      <c r="BJ229" s="25" t="s">
        <v>79</v>
      </c>
      <c r="BK229" s="247">
        <f>ROUND(I229*H229,2)</f>
        <v>0</v>
      </c>
      <c r="BL229" s="25" t="s">
        <v>217</v>
      </c>
      <c r="BM229" s="25" t="s">
        <v>379</v>
      </c>
    </row>
    <row r="230" s="1" customFormat="1">
      <c r="B230" s="47"/>
      <c r="C230" s="75"/>
      <c r="D230" s="248" t="s">
        <v>219</v>
      </c>
      <c r="E230" s="75"/>
      <c r="F230" s="249" t="s">
        <v>380</v>
      </c>
      <c r="G230" s="75"/>
      <c r="H230" s="75"/>
      <c r="I230" s="204"/>
      <c r="J230" s="75"/>
      <c r="K230" s="75"/>
      <c r="L230" s="73"/>
      <c r="M230" s="250"/>
      <c r="N230" s="48"/>
      <c r="O230" s="48"/>
      <c r="P230" s="48"/>
      <c r="Q230" s="48"/>
      <c r="R230" s="48"/>
      <c r="S230" s="48"/>
      <c r="T230" s="96"/>
      <c r="AT230" s="25" t="s">
        <v>219</v>
      </c>
      <c r="AU230" s="25" t="s">
        <v>81</v>
      </c>
    </row>
    <row r="231" s="12" customFormat="1">
      <c r="B231" s="251"/>
      <c r="C231" s="252"/>
      <c r="D231" s="248" t="s">
        <v>221</v>
      </c>
      <c r="E231" s="253" t="s">
        <v>21</v>
      </c>
      <c r="F231" s="254" t="s">
        <v>222</v>
      </c>
      <c r="G231" s="252"/>
      <c r="H231" s="253" t="s">
        <v>21</v>
      </c>
      <c r="I231" s="255"/>
      <c r="J231" s="252"/>
      <c r="K231" s="252"/>
      <c r="L231" s="256"/>
      <c r="M231" s="257"/>
      <c r="N231" s="258"/>
      <c r="O231" s="258"/>
      <c r="P231" s="258"/>
      <c r="Q231" s="258"/>
      <c r="R231" s="258"/>
      <c r="S231" s="258"/>
      <c r="T231" s="259"/>
      <c r="AT231" s="260" t="s">
        <v>221</v>
      </c>
      <c r="AU231" s="260" t="s">
        <v>81</v>
      </c>
      <c r="AV231" s="12" t="s">
        <v>79</v>
      </c>
      <c r="AW231" s="12" t="s">
        <v>35</v>
      </c>
      <c r="AX231" s="12" t="s">
        <v>72</v>
      </c>
      <c r="AY231" s="260" t="s">
        <v>210</v>
      </c>
    </row>
    <row r="232" s="12" customFormat="1">
      <c r="B232" s="251"/>
      <c r="C232" s="252"/>
      <c r="D232" s="248" t="s">
        <v>221</v>
      </c>
      <c r="E232" s="253" t="s">
        <v>21</v>
      </c>
      <c r="F232" s="254" t="s">
        <v>381</v>
      </c>
      <c r="G232" s="252"/>
      <c r="H232" s="253" t="s">
        <v>21</v>
      </c>
      <c r="I232" s="255"/>
      <c r="J232" s="252"/>
      <c r="K232" s="252"/>
      <c r="L232" s="256"/>
      <c r="M232" s="257"/>
      <c r="N232" s="258"/>
      <c r="O232" s="258"/>
      <c r="P232" s="258"/>
      <c r="Q232" s="258"/>
      <c r="R232" s="258"/>
      <c r="S232" s="258"/>
      <c r="T232" s="259"/>
      <c r="AT232" s="260" t="s">
        <v>221</v>
      </c>
      <c r="AU232" s="260" t="s">
        <v>81</v>
      </c>
      <c r="AV232" s="12" t="s">
        <v>79</v>
      </c>
      <c r="AW232" s="12" t="s">
        <v>35</v>
      </c>
      <c r="AX232" s="12" t="s">
        <v>72</v>
      </c>
      <c r="AY232" s="260" t="s">
        <v>210</v>
      </c>
    </row>
    <row r="233" s="13" customFormat="1">
      <c r="B233" s="261"/>
      <c r="C233" s="262"/>
      <c r="D233" s="248" t="s">
        <v>221</v>
      </c>
      <c r="E233" s="263" t="s">
        <v>21</v>
      </c>
      <c r="F233" s="264" t="s">
        <v>382</v>
      </c>
      <c r="G233" s="262"/>
      <c r="H233" s="265">
        <v>20</v>
      </c>
      <c r="I233" s="266"/>
      <c r="J233" s="262"/>
      <c r="K233" s="262"/>
      <c r="L233" s="267"/>
      <c r="M233" s="268"/>
      <c r="N233" s="269"/>
      <c r="O233" s="269"/>
      <c r="P233" s="269"/>
      <c r="Q233" s="269"/>
      <c r="R233" s="269"/>
      <c r="S233" s="269"/>
      <c r="T233" s="270"/>
      <c r="AT233" s="271" t="s">
        <v>221</v>
      </c>
      <c r="AU233" s="271" t="s">
        <v>81</v>
      </c>
      <c r="AV233" s="13" t="s">
        <v>81</v>
      </c>
      <c r="AW233" s="13" t="s">
        <v>35</v>
      </c>
      <c r="AX233" s="13" t="s">
        <v>79</v>
      </c>
      <c r="AY233" s="271" t="s">
        <v>210</v>
      </c>
    </row>
    <row r="234" s="1" customFormat="1" ht="14.4" customHeight="1">
      <c r="B234" s="47"/>
      <c r="C234" s="236" t="s">
        <v>383</v>
      </c>
      <c r="D234" s="236" t="s">
        <v>212</v>
      </c>
      <c r="E234" s="237" t="s">
        <v>384</v>
      </c>
      <c r="F234" s="238" t="s">
        <v>385</v>
      </c>
      <c r="G234" s="239" t="s">
        <v>215</v>
      </c>
      <c r="H234" s="240">
        <v>20</v>
      </c>
      <c r="I234" s="241"/>
      <c r="J234" s="242">
        <f>ROUND(I234*H234,2)</f>
        <v>0</v>
      </c>
      <c r="K234" s="238" t="s">
        <v>378</v>
      </c>
      <c r="L234" s="73"/>
      <c r="M234" s="243" t="s">
        <v>21</v>
      </c>
      <c r="N234" s="244" t="s">
        <v>43</v>
      </c>
      <c r="O234" s="48"/>
      <c r="P234" s="245">
        <f>O234*H234</f>
        <v>0</v>
      </c>
      <c r="Q234" s="245">
        <v>0</v>
      </c>
      <c r="R234" s="245">
        <f>Q234*H234</f>
        <v>0</v>
      </c>
      <c r="S234" s="245">
        <v>0</v>
      </c>
      <c r="T234" s="246">
        <f>S234*H234</f>
        <v>0</v>
      </c>
      <c r="AR234" s="25" t="s">
        <v>217</v>
      </c>
      <c r="AT234" s="25" t="s">
        <v>212</v>
      </c>
      <c r="AU234" s="25" t="s">
        <v>81</v>
      </c>
      <c r="AY234" s="25" t="s">
        <v>210</v>
      </c>
      <c r="BE234" s="247">
        <f>IF(N234="základní",J234,0)</f>
        <v>0</v>
      </c>
      <c r="BF234" s="247">
        <f>IF(N234="snížená",J234,0)</f>
        <v>0</v>
      </c>
      <c r="BG234" s="247">
        <f>IF(N234="zákl. přenesená",J234,0)</f>
        <v>0</v>
      </c>
      <c r="BH234" s="247">
        <f>IF(N234="sníž. přenesená",J234,0)</f>
        <v>0</v>
      </c>
      <c r="BI234" s="247">
        <f>IF(N234="nulová",J234,0)</f>
        <v>0</v>
      </c>
      <c r="BJ234" s="25" t="s">
        <v>79</v>
      </c>
      <c r="BK234" s="247">
        <f>ROUND(I234*H234,2)</f>
        <v>0</v>
      </c>
      <c r="BL234" s="25" t="s">
        <v>217</v>
      </c>
      <c r="BM234" s="25" t="s">
        <v>386</v>
      </c>
    </row>
    <row r="235" s="1" customFormat="1">
      <c r="B235" s="47"/>
      <c r="C235" s="75"/>
      <c r="D235" s="248" t="s">
        <v>219</v>
      </c>
      <c r="E235" s="75"/>
      <c r="F235" s="249" t="s">
        <v>380</v>
      </c>
      <c r="G235" s="75"/>
      <c r="H235" s="75"/>
      <c r="I235" s="204"/>
      <c r="J235" s="75"/>
      <c r="K235" s="75"/>
      <c r="L235" s="73"/>
      <c r="M235" s="250"/>
      <c r="N235" s="48"/>
      <c r="O235" s="48"/>
      <c r="P235" s="48"/>
      <c r="Q235" s="48"/>
      <c r="R235" s="48"/>
      <c r="S235" s="48"/>
      <c r="T235" s="96"/>
      <c r="AT235" s="25" t="s">
        <v>219</v>
      </c>
      <c r="AU235" s="25" t="s">
        <v>81</v>
      </c>
    </row>
    <row r="236" s="11" customFormat="1" ht="29.88" customHeight="1">
      <c r="B236" s="220"/>
      <c r="C236" s="221"/>
      <c r="D236" s="222" t="s">
        <v>71</v>
      </c>
      <c r="E236" s="234" t="s">
        <v>262</v>
      </c>
      <c r="F236" s="234" t="s">
        <v>387</v>
      </c>
      <c r="G236" s="221"/>
      <c r="H236" s="221"/>
      <c r="I236" s="224"/>
      <c r="J236" s="235">
        <f>BK236</f>
        <v>0</v>
      </c>
      <c r="K236" s="221"/>
      <c r="L236" s="226"/>
      <c r="M236" s="227"/>
      <c r="N236" s="228"/>
      <c r="O236" s="228"/>
      <c r="P236" s="229">
        <f>P237</f>
        <v>0</v>
      </c>
      <c r="Q236" s="228"/>
      <c r="R236" s="229">
        <f>R237</f>
        <v>0</v>
      </c>
      <c r="S236" s="228"/>
      <c r="T236" s="230">
        <f>T237</f>
        <v>0</v>
      </c>
      <c r="AR236" s="231" t="s">
        <v>79</v>
      </c>
      <c r="AT236" s="232" t="s">
        <v>71</v>
      </c>
      <c r="AU236" s="232" t="s">
        <v>79</v>
      </c>
      <c r="AY236" s="231" t="s">
        <v>210</v>
      </c>
      <c r="BK236" s="233">
        <f>BK237</f>
        <v>0</v>
      </c>
    </row>
    <row r="237" s="1" customFormat="1" ht="14.4" customHeight="1">
      <c r="B237" s="47"/>
      <c r="C237" s="236" t="s">
        <v>388</v>
      </c>
      <c r="D237" s="236" t="s">
        <v>212</v>
      </c>
      <c r="E237" s="237" t="s">
        <v>389</v>
      </c>
      <c r="F237" s="238" t="s">
        <v>390</v>
      </c>
      <c r="G237" s="239" t="s">
        <v>391</v>
      </c>
      <c r="H237" s="240">
        <v>1</v>
      </c>
      <c r="I237" s="241"/>
      <c r="J237" s="242">
        <f>ROUND(I237*H237,2)</f>
        <v>0</v>
      </c>
      <c r="K237" s="238" t="s">
        <v>21</v>
      </c>
      <c r="L237" s="73"/>
      <c r="M237" s="243" t="s">
        <v>21</v>
      </c>
      <c r="N237" s="244" t="s">
        <v>43</v>
      </c>
      <c r="O237" s="48"/>
      <c r="P237" s="245">
        <f>O237*H237</f>
        <v>0</v>
      </c>
      <c r="Q237" s="245">
        <v>0</v>
      </c>
      <c r="R237" s="245">
        <f>Q237*H237</f>
        <v>0</v>
      </c>
      <c r="S237" s="245">
        <v>0</v>
      </c>
      <c r="T237" s="246">
        <f>S237*H237</f>
        <v>0</v>
      </c>
      <c r="AR237" s="25" t="s">
        <v>217</v>
      </c>
      <c r="AT237" s="25" t="s">
        <v>212</v>
      </c>
      <c r="AU237" s="25" t="s">
        <v>81</v>
      </c>
      <c r="AY237" s="25" t="s">
        <v>210</v>
      </c>
      <c r="BE237" s="247">
        <f>IF(N237="základní",J237,0)</f>
        <v>0</v>
      </c>
      <c r="BF237" s="247">
        <f>IF(N237="snížená",J237,0)</f>
        <v>0</v>
      </c>
      <c r="BG237" s="247">
        <f>IF(N237="zákl. přenesená",J237,0)</f>
        <v>0</v>
      </c>
      <c r="BH237" s="247">
        <f>IF(N237="sníž. přenesená",J237,0)</f>
        <v>0</v>
      </c>
      <c r="BI237" s="247">
        <f>IF(N237="nulová",J237,0)</f>
        <v>0</v>
      </c>
      <c r="BJ237" s="25" t="s">
        <v>79</v>
      </c>
      <c r="BK237" s="247">
        <f>ROUND(I237*H237,2)</f>
        <v>0</v>
      </c>
      <c r="BL237" s="25" t="s">
        <v>217</v>
      </c>
      <c r="BM237" s="25" t="s">
        <v>392</v>
      </c>
    </row>
    <row r="238" s="11" customFormat="1" ht="29.88" customHeight="1">
      <c r="B238" s="220"/>
      <c r="C238" s="221"/>
      <c r="D238" s="222" t="s">
        <v>71</v>
      </c>
      <c r="E238" s="234" t="s">
        <v>270</v>
      </c>
      <c r="F238" s="234" t="s">
        <v>393</v>
      </c>
      <c r="G238" s="221"/>
      <c r="H238" s="221"/>
      <c r="I238" s="224"/>
      <c r="J238" s="235">
        <f>BK238</f>
        <v>0</v>
      </c>
      <c r="K238" s="221"/>
      <c r="L238" s="226"/>
      <c r="M238" s="227"/>
      <c r="N238" s="228"/>
      <c r="O238" s="228"/>
      <c r="P238" s="229">
        <f>SUM(P239:P392)</f>
        <v>0</v>
      </c>
      <c r="Q238" s="228"/>
      <c r="R238" s="229">
        <f>SUM(R239:R392)</f>
        <v>2.6104018</v>
      </c>
      <c r="S238" s="228"/>
      <c r="T238" s="230">
        <f>SUM(T239:T392)</f>
        <v>996.22356000000002</v>
      </c>
      <c r="AR238" s="231" t="s">
        <v>79</v>
      </c>
      <c r="AT238" s="232" t="s">
        <v>71</v>
      </c>
      <c r="AU238" s="232" t="s">
        <v>79</v>
      </c>
      <c r="AY238" s="231" t="s">
        <v>210</v>
      </c>
      <c r="BK238" s="233">
        <f>SUM(BK239:BK392)</f>
        <v>0</v>
      </c>
    </row>
    <row r="239" s="1" customFormat="1" ht="22.8" customHeight="1">
      <c r="B239" s="47"/>
      <c r="C239" s="236" t="s">
        <v>394</v>
      </c>
      <c r="D239" s="236" t="s">
        <v>212</v>
      </c>
      <c r="E239" s="237" t="s">
        <v>395</v>
      </c>
      <c r="F239" s="238" t="s">
        <v>396</v>
      </c>
      <c r="G239" s="239" t="s">
        <v>215</v>
      </c>
      <c r="H239" s="240">
        <v>700</v>
      </c>
      <c r="I239" s="241"/>
      <c r="J239" s="242">
        <f>ROUND(I239*H239,2)</f>
        <v>0</v>
      </c>
      <c r="K239" s="238" t="s">
        <v>216</v>
      </c>
      <c r="L239" s="73"/>
      <c r="M239" s="243" t="s">
        <v>21</v>
      </c>
      <c r="N239" s="244" t="s">
        <v>43</v>
      </c>
      <c r="O239" s="48"/>
      <c r="P239" s="245">
        <f>O239*H239</f>
        <v>0</v>
      </c>
      <c r="Q239" s="245">
        <v>0.00060950000000000002</v>
      </c>
      <c r="R239" s="245">
        <f>Q239*H239</f>
        <v>0.42665000000000003</v>
      </c>
      <c r="S239" s="245">
        <v>0</v>
      </c>
      <c r="T239" s="246">
        <f>S239*H239</f>
        <v>0</v>
      </c>
      <c r="AR239" s="25" t="s">
        <v>217</v>
      </c>
      <c r="AT239" s="25" t="s">
        <v>212</v>
      </c>
      <c r="AU239" s="25" t="s">
        <v>81</v>
      </c>
      <c r="AY239" s="25" t="s">
        <v>210</v>
      </c>
      <c r="BE239" s="247">
        <f>IF(N239="základní",J239,0)</f>
        <v>0</v>
      </c>
      <c r="BF239" s="247">
        <f>IF(N239="snížená",J239,0)</f>
        <v>0</v>
      </c>
      <c r="BG239" s="247">
        <f>IF(N239="zákl. přenesená",J239,0)</f>
        <v>0</v>
      </c>
      <c r="BH239" s="247">
        <f>IF(N239="sníž. přenesená",J239,0)</f>
        <v>0</v>
      </c>
      <c r="BI239" s="247">
        <f>IF(N239="nulová",J239,0)</f>
        <v>0</v>
      </c>
      <c r="BJ239" s="25" t="s">
        <v>79</v>
      </c>
      <c r="BK239" s="247">
        <f>ROUND(I239*H239,2)</f>
        <v>0</v>
      </c>
      <c r="BL239" s="25" t="s">
        <v>217</v>
      </c>
      <c r="BM239" s="25" t="s">
        <v>397</v>
      </c>
    </row>
    <row r="240" s="1" customFormat="1">
      <c r="B240" s="47"/>
      <c r="C240" s="75"/>
      <c r="D240" s="248" t="s">
        <v>219</v>
      </c>
      <c r="E240" s="75"/>
      <c r="F240" s="249" t="s">
        <v>398</v>
      </c>
      <c r="G240" s="75"/>
      <c r="H240" s="75"/>
      <c r="I240" s="204"/>
      <c r="J240" s="75"/>
      <c r="K240" s="75"/>
      <c r="L240" s="73"/>
      <c r="M240" s="250"/>
      <c r="N240" s="48"/>
      <c r="O240" s="48"/>
      <c r="P240" s="48"/>
      <c r="Q240" s="48"/>
      <c r="R240" s="48"/>
      <c r="S240" s="48"/>
      <c r="T240" s="96"/>
      <c r="AT240" s="25" t="s">
        <v>219</v>
      </c>
      <c r="AU240" s="25" t="s">
        <v>81</v>
      </c>
    </row>
    <row r="241" s="12" customFormat="1">
      <c r="B241" s="251"/>
      <c r="C241" s="252"/>
      <c r="D241" s="248" t="s">
        <v>221</v>
      </c>
      <c r="E241" s="253" t="s">
        <v>21</v>
      </c>
      <c r="F241" s="254" t="s">
        <v>222</v>
      </c>
      <c r="G241" s="252"/>
      <c r="H241" s="253" t="s">
        <v>21</v>
      </c>
      <c r="I241" s="255"/>
      <c r="J241" s="252"/>
      <c r="K241" s="252"/>
      <c r="L241" s="256"/>
      <c r="M241" s="257"/>
      <c r="N241" s="258"/>
      <c r="O241" s="258"/>
      <c r="P241" s="258"/>
      <c r="Q241" s="258"/>
      <c r="R241" s="258"/>
      <c r="S241" s="258"/>
      <c r="T241" s="259"/>
      <c r="AT241" s="260" t="s">
        <v>221</v>
      </c>
      <c r="AU241" s="260" t="s">
        <v>81</v>
      </c>
      <c r="AV241" s="12" t="s">
        <v>79</v>
      </c>
      <c r="AW241" s="12" t="s">
        <v>35</v>
      </c>
      <c r="AX241" s="12" t="s">
        <v>72</v>
      </c>
      <c r="AY241" s="260" t="s">
        <v>210</v>
      </c>
    </row>
    <row r="242" s="13" customFormat="1">
      <c r="B242" s="261"/>
      <c r="C242" s="262"/>
      <c r="D242" s="248" t="s">
        <v>221</v>
      </c>
      <c r="E242" s="263" t="s">
        <v>21</v>
      </c>
      <c r="F242" s="264" t="s">
        <v>399</v>
      </c>
      <c r="G242" s="262"/>
      <c r="H242" s="265">
        <v>700</v>
      </c>
      <c r="I242" s="266"/>
      <c r="J242" s="262"/>
      <c r="K242" s="262"/>
      <c r="L242" s="267"/>
      <c r="M242" s="268"/>
      <c r="N242" s="269"/>
      <c r="O242" s="269"/>
      <c r="P242" s="269"/>
      <c r="Q242" s="269"/>
      <c r="R242" s="269"/>
      <c r="S242" s="269"/>
      <c r="T242" s="270"/>
      <c r="AT242" s="271" t="s">
        <v>221</v>
      </c>
      <c r="AU242" s="271" t="s">
        <v>81</v>
      </c>
      <c r="AV242" s="13" t="s">
        <v>81</v>
      </c>
      <c r="AW242" s="13" t="s">
        <v>35</v>
      </c>
      <c r="AX242" s="13" t="s">
        <v>79</v>
      </c>
      <c r="AY242" s="271" t="s">
        <v>210</v>
      </c>
    </row>
    <row r="243" s="1" customFormat="1" ht="14.4" customHeight="1">
      <c r="B243" s="47"/>
      <c r="C243" s="236" t="s">
        <v>400</v>
      </c>
      <c r="D243" s="236" t="s">
        <v>212</v>
      </c>
      <c r="E243" s="237" t="s">
        <v>401</v>
      </c>
      <c r="F243" s="238" t="s">
        <v>402</v>
      </c>
      <c r="G243" s="239" t="s">
        <v>215</v>
      </c>
      <c r="H243" s="240">
        <v>1450</v>
      </c>
      <c r="I243" s="241"/>
      <c r="J243" s="242">
        <f>ROUND(I243*H243,2)</f>
        <v>0</v>
      </c>
      <c r="K243" s="238" t="s">
        <v>21</v>
      </c>
      <c r="L243" s="73"/>
      <c r="M243" s="243" t="s">
        <v>21</v>
      </c>
      <c r="N243" s="244" t="s">
        <v>43</v>
      </c>
      <c r="O243" s="48"/>
      <c r="P243" s="245">
        <f>O243*H243</f>
        <v>0</v>
      </c>
      <c r="Q243" s="245">
        <v>0.00046999999999999999</v>
      </c>
      <c r="R243" s="245">
        <f>Q243*H243</f>
        <v>0.68149999999999999</v>
      </c>
      <c r="S243" s="245">
        <v>0</v>
      </c>
      <c r="T243" s="246">
        <f>S243*H243</f>
        <v>0</v>
      </c>
      <c r="AR243" s="25" t="s">
        <v>217</v>
      </c>
      <c r="AT243" s="25" t="s">
        <v>212</v>
      </c>
      <c r="AU243" s="25" t="s">
        <v>81</v>
      </c>
      <c r="AY243" s="25" t="s">
        <v>210</v>
      </c>
      <c r="BE243" s="247">
        <f>IF(N243="základní",J243,0)</f>
        <v>0</v>
      </c>
      <c r="BF243" s="247">
        <f>IF(N243="snížená",J243,0)</f>
        <v>0</v>
      </c>
      <c r="BG243" s="247">
        <f>IF(N243="zákl. přenesená",J243,0)</f>
        <v>0</v>
      </c>
      <c r="BH243" s="247">
        <f>IF(N243="sníž. přenesená",J243,0)</f>
        <v>0</v>
      </c>
      <c r="BI243" s="247">
        <f>IF(N243="nulová",J243,0)</f>
        <v>0</v>
      </c>
      <c r="BJ243" s="25" t="s">
        <v>79</v>
      </c>
      <c r="BK243" s="247">
        <f>ROUND(I243*H243,2)</f>
        <v>0</v>
      </c>
      <c r="BL243" s="25" t="s">
        <v>217</v>
      </c>
      <c r="BM243" s="25" t="s">
        <v>403</v>
      </c>
    </row>
    <row r="244" s="1" customFormat="1">
      <c r="B244" s="47"/>
      <c r="C244" s="75"/>
      <c r="D244" s="248" t="s">
        <v>219</v>
      </c>
      <c r="E244" s="75"/>
      <c r="F244" s="249" t="s">
        <v>404</v>
      </c>
      <c r="G244" s="75"/>
      <c r="H244" s="75"/>
      <c r="I244" s="204"/>
      <c r="J244" s="75"/>
      <c r="K244" s="75"/>
      <c r="L244" s="73"/>
      <c r="M244" s="250"/>
      <c r="N244" s="48"/>
      <c r="O244" s="48"/>
      <c r="P244" s="48"/>
      <c r="Q244" s="48"/>
      <c r="R244" s="48"/>
      <c r="S244" s="48"/>
      <c r="T244" s="96"/>
      <c r="AT244" s="25" t="s">
        <v>219</v>
      </c>
      <c r="AU244" s="25" t="s">
        <v>81</v>
      </c>
    </row>
    <row r="245" s="12" customFormat="1">
      <c r="B245" s="251"/>
      <c r="C245" s="252"/>
      <c r="D245" s="248" t="s">
        <v>221</v>
      </c>
      <c r="E245" s="253" t="s">
        <v>21</v>
      </c>
      <c r="F245" s="254" t="s">
        <v>222</v>
      </c>
      <c r="G245" s="252"/>
      <c r="H245" s="253" t="s">
        <v>21</v>
      </c>
      <c r="I245" s="255"/>
      <c r="J245" s="252"/>
      <c r="K245" s="252"/>
      <c r="L245" s="256"/>
      <c r="M245" s="257"/>
      <c r="N245" s="258"/>
      <c r="O245" s="258"/>
      <c r="P245" s="258"/>
      <c r="Q245" s="258"/>
      <c r="R245" s="258"/>
      <c r="S245" s="258"/>
      <c r="T245" s="259"/>
      <c r="AT245" s="260" t="s">
        <v>221</v>
      </c>
      <c r="AU245" s="260" t="s">
        <v>81</v>
      </c>
      <c r="AV245" s="12" t="s">
        <v>79</v>
      </c>
      <c r="AW245" s="12" t="s">
        <v>35</v>
      </c>
      <c r="AX245" s="12" t="s">
        <v>72</v>
      </c>
      <c r="AY245" s="260" t="s">
        <v>210</v>
      </c>
    </row>
    <row r="246" s="13" customFormat="1">
      <c r="B246" s="261"/>
      <c r="C246" s="262"/>
      <c r="D246" s="248" t="s">
        <v>221</v>
      </c>
      <c r="E246" s="263" t="s">
        <v>21</v>
      </c>
      <c r="F246" s="264" t="s">
        <v>405</v>
      </c>
      <c r="G246" s="262"/>
      <c r="H246" s="265">
        <v>50</v>
      </c>
      <c r="I246" s="266"/>
      <c r="J246" s="262"/>
      <c r="K246" s="262"/>
      <c r="L246" s="267"/>
      <c r="M246" s="268"/>
      <c r="N246" s="269"/>
      <c r="O246" s="269"/>
      <c r="P246" s="269"/>
      <c r="Q246" s="269"/>
      <c r="R246" s="269"/>
      <c r="S246" s="269"/>
      <c r="T246" s="270"/>
      <c r="AT246" s="271" t="s">
        <v>221</v>
      </c>
      <c r="AU246" s="271" t="s">
        <v>81</v>
      </c>
      <c r="AV246" s="13" t="s">
        <v>81</v>
      </c>
      <c r="AW246" s="13" t="s">
        <v>35</v>
      </c>
      <c r="AX246" s="13" t="s">
        <v>72</v>
      </c>
      <c r="AY246" s="271" t="s">
        <v>210</v>
      </c>
    </row>
    <row r="247" s="13" customFormat="1">
      <c r="B247" s="261"/>
      <c r="C247" s="262"/>
      <c r="D247" s="248" t="s">
        <v>221</v>
      </c>
      <c r="E247" s="263" t="s">
        <v>21</v>
      </c>
      <c r="F247" s="264" t="s">
        <v>356</v>
      </c>
      <c r="G247" s="262"/>
      <c r="H247" s="265">
        <v>1400</v>
      </c>
      <c r="I247" s="266"/>
      <c r="J247" s="262"/>
      <c r="K247" s="262"/>
      <c r="L247" s="267"/>
      <c r="M247" s="268"/>
      <c r="N247" s="269"/>
      <c r="O247" s="269"/>
      <c r="P247" s="269"/>
      <c r="Q247" s="269"/>
      <c r="R247" s="269"/>
      <c r="S247" s="269"/>
      <c r="T247" s="270"/>
      <c r="AT247" s="271" t="s">
        <v>221</v>
      </c>
      <c r="AU247" s="271" t="s">
        <v>81</v>
      </c>
      <c r="AV247" s="13" t="s">
        <v>81</v>
      </c>
      <c r="AW247" s="13" t="s">
        <v>35</v>
      </c>
      <c r="AX247" s="13" t="s">
        <v>72</v>
      </c>
      <c r="AY247" s="271" t="s">
        <v>210</v>
      </c>
    </row>
    <row r="248" s="14" customFormat="1">
      <c r="B248" s="272"/>
      <c r="C248" s="273"/>
      <c r="D248" s="248" t="s">
        <v>221</v>
      </c>
      <c r="E248" s="274" t="s">
        <v>21</v>
      </c>
      <c r="F248" s="275" t="s">
        <v>227</v>
      </c>
      <c r="G248" s="273"/>
      <c r="H248" s="276">
        <v>1450</v>
      </c>
      <c r="I248" s="277"/>
      <c r="J248" s="273"/>
      <c r="K248" s="273"/>
      <c r="L248" s="278"/>
      <c r="M248" s="279"/>
      <c r="N248" s="280"/>
      <c r="O248" s="280"/>
      <c r="P248" s="280"/>
      <c r="Q248" s="280"/>
      <c r="R248" s="280"/>
      <c r="S248" s="280"/>
      <c r="T248" s="281"/>
      <c r="AT248" s="282" t="s">
        <v>221</v>
      </c>
      <c r="AU248" s="282" t="s">
        <v>81</v>
      </c>
      <c r="AV248" s="14" t="s">
        <v>217</v>
      </c>
      <c r="AW248" s="14" t="s">
        <v>35</v>
      </c>
      <c r="AX248" s="14" t="s">
        <v>79</v>
      </c>
      <c r="AY248" s="282" t="s">
        <v>210</v>
      </c>
    </row>
    <row r="249" s="1" customFormat="1" ht="14.4" customHeight="1">
      <c r="B249" s="47"/>
      <c r="C249" s="236" t="s">
        <v>406</v>
      </c>
      <c r="D249" s="236" t="s">
        <v>212</v>
      </c>
      <c r="E249" s="237" t="s">
        <v>407</v>
      </c>
      <c r="F249" s="238" t="s">
        <v>408</v>
      </c>
      <c r="G249" s="239" t="s">
        <v>258</v>
      </c>
      <c r="H249" s="240">
        <v>92.710999999999999</v>
      </c>
      <c r="I249" s="241"/>
      <c r="J249" s="242">
        <f>ROUND(I249*H249,2)</f>
        <v>0</v>
      </c>
      <c r="K249" s="238" t="s">
        <v>216</v>
      </c>
      <c r="L249" s="73"/>
      <c r="M249" s="243" t="s">
        <v>21</v>
      </c>
      <c r="N249" s="244" t="s">
        <v>43</v>
      </c>
      <c r="O249" s="48"/>
      <c r="P249" s="245">
        <f>O249*H249</f>
        <v>0</v>
      </c>
      <c r="Q249" s="245">
        <v>0</v>
      </c>
      <c r="R249" s="245">
        <f>Q249*H249</f>
        <v>0</v>
      </c>
      <c r="S249" s="245">
        <v>2</v>
      </c>
      <c r="T249" s="246">
        <f>S249*H249</f>
        <v>185.422</v>
      </c>
      <c r="AR249" s="25" t="s">
        <v>217</v>
      </c>
      <c r="AT249" s="25" t="s">
        <v>212</v>
      </c>
      <c r="AU249" s="25" t="s">
        <v>81</v>
      </c>
      <c r="AY249" s="25" t="s">
        <v>210</v>
      </c>
      <c r="BE249" s="247">
        <f>IF(N249="základní",J249,0)</f>
        <v>0</v>
      </c>
      <c r="BF249" s="247">
        <f>IF(N249="snížená",J249,0)</f>
        <v>0</v>
      </c>
      <c r="BG249" s="247">
        <f>IF(N249="zákl. přenesená",J249,0)</f>
        <v>0</v>
      </c>
      <c r="BH249" s="247">
        <f>IF(N249="sníž. přenesená",J249,0)</f>
        <v>0</v>
      </c>
      <c r="BI249" s="247">
        <f>IF(N249="nulová",J249,0)</f>
        <v>0</v>
      </c>
      <c r="BJ249" s="25" t="s">
        <v>79</v>
      </c>
      <c r="BK249" s="247">
        <f>ROUND(I249*H249,2)</f>
        <v>0</v>
      </c>
      <c r="BL249" s="25" t="s">
        <v>217</v>
      </c>
      <c r="BM249" s="25" t="s">
        <v>409</v>
      </c>
    </row>
    <row r="250" s="12" customFormat="1">
      <c r="B250" s="251"/>
      <c r="C250" s="252"/>
      <c r="D250" s="248" t="s">
        <v>221</v>
      </c>
      <c r="E250" s="253" t="s">
        <v>21</v>
      </c>
      <c r="F250" s="254" t="s">
        <v>222</v>
      </c>
      <c r="G250" s="252"/>
      <c r="H250" s="253" t="s">
        <v>21</v>
      </c>
      <c r="I250" s="255"/>
      <c r="J250" s="252"/>
      <c r="K250" s="252"/>
      <c r="L250" s="256"/>
      <c r="M250" s="257"/>
      <c r="N250" s="258"/>
      <c r="O250" s="258"/>
      <c r="P250" s="258"/>
      <c r="Q250" s="258"/>
      <c r="R250" s="258"/>
      <c r="S250" s="258"/>
      <c r="T250" s="259"/>
      <c r="AT250" s="260" t="s">
        <v>221</v>
      </c>
      <c r="AU250" s="260" t="s">
        <v>81</v>
      </c>
      <c r="AV250" s="12" t="s">
        <v>79</v>
      </c>
      <c r="AW250" s="12" t="s">
        <v>35</v>
      </c>
      <c r="AX250" s="12" t="s">
        <v>72</v>
      </c>
      <c r="AY250" s="260" t="s">
        <v>210</v>
      </c>
    </row>
    <row r="251" s="12" customFormat="1">
      <c r="B251" s="251"/>
      <c r="C251" s="252"/>
      <c r="D251" s="248" t="s">
        <v>221</v>
      </c>
      <c r="E251" s="253" t="s">
        <v>21</v>
      </c>
      <c r="F251" s="254" t="s">
        <v>410</v>
      </c>
      <c r="G251" s="252"/>
      <c r="H251" s="253" t="s">
        <v>21</v>
      </c>
      <c r="I251" s="255"/>
      <c r="J251" s="252"/>
      <c r="K251" s="252"/>
      <c r="L251" s="256"/>
      <c r="M251" s="257"/>
      <c r="N251" s="258"/>
      <c r="O251" s="258"/>
      <c r="P251" s="258"/>
      <c r="Q251" s="258"/>
      <c r="R251" s="258"/>
      <c r="S251" s="258"/>
      <c r="T251" s="259"/>
      <c r="AT251" s="260" t="s">
        <v>221</v>
      </c>
      <c r="AU251" s="260" t="s">
        <v>81</v>
      </c>
      <c r="AV251" s="12" t="s">
        <v>79</v>
      </c>
      <c r="AW251" s="12" t="s">
        <v>35</v>
      </c>
      <c r="AX251" s="12" t="s">
        <v>72</v>
      </c>
      <c r="AY251" s="260" t="s">
        <v>210</v>
      </c>
    </row>
    <row r="252" s="13" customFormat="1">
      <c r="B252" s="261"/>
      <c r="C252" s="262"/>
      <c r="D252" s="248" t="s">
        <v>221</v>
      </c>
      <c r="E252" s="263" t="s">
        <v>21</v>
      </c>
      <c r="F252" s="264" t="s">
        <v>411</v>
      </c>
      <c r="G252" s="262"/>
      <c r="H252" s="265">
        <v>0.35999999999999999</v>
      </c>
      <c r="I252" s="266"/>
      <c r="J252" s="262"/>
      <c r="K252" s="262"/>
      <c r="L252" s="267"/>
      <c r="M252" s="268"/>
      <c r="N252" s="269"/>
      <c r="O252" s="269"/>
      <c r="P252" s="269"/>
      <c r="Q252" s="269"/>
      <c r="R252" s="269"/>
      <c r="S252" s="269"/>
      <c r="T252" s="270"/>
      <c r="AT252" s="271" t="s">
        <v>221</v>
      </c>
      <c r="AU252" s="271" t="s">
        <v>81</v>
      </c>
      <c r="AV252" s="13" t="s">
        <v>81</v>
      </c>
      <c r="AW252" s="13" t="s">
        <v>35</v>
      </c>
      <c r="AX252" s="13" t="s">
        <v>72</v>
      </c>
      <c r="AY252" s="271" t="s">
        <v>210</v>
      </c>
    </row>
    <row r="253" s="13" customFormat="1">
      <c r="B253" s="261"/>
      <c r="C253" s="262"/>
      <c r="D253" s="248" t="s">
        <v>221</v>
      </c>
      <c r="E253" s="263" t="s">
        <v>21</v>
      </c>
      <c r="F253" s="264" t="s">
        <v>412</v>
      </c>
      <c r="G253" s="262"/>
      <c r="H253" s="265">
        <v>0.071999999999999995</v>
      </c>
      <c r="I253" s="266"/>
      <c r="J253" s="262"/>
      <c r="K253" s="262"/>
      <c r="L253" s="267"/>
      <c r="M253" s="268"/>
      <c r="N253" s="269"/>
      <c r="O253" s="269"/>
      <c r="P253" s="269"/>
      <c r="Q253" s="269"/>
      <c r="R253" s="269"/>
      <c r="S253" s="269"/>
      <c r="T253" s="270"/>
      <c r="AT253" s="271" t="s">
        <v>221</v>
      </c>
      <c r="AU253" s="271" t="s">
        <v>81</v>
      </c>
      <c r="AV253" s="13" t="s">
        <v>81</v>
      </c>
      <c r="AW253" s="13" t="s">
        <v>35</v>
      </c>
      <c r="AX253" s="13" t="s">
        <v>72</v>
      </c>
      <c r="AY253" s="271" t="s">
        <v>210</v>
      </c>
    </row>
    <row r="254" s="12" customFormat="1">
      <c r="B254" s="251"/>
      <c r="C254" s="252"/>
      <c r="D254" s="248" t="s">
        <v>221</v>
      </c>
      <c r="E254" s="253" t="s">
        <v>21</v>
      </c>
      <c r="F254" s="254" t="s">
        <v>413</v>
      </c>
      <c r="G254" s="252"/>
      <c r="H254" s="253" t="s">
        <v>21</v>
      </c>
      <c r="I254" s="255"/>
      <c r="J254" s="252"/>
      <c r="K254" s="252"/>
      <c r="L254" s="256"/>
      <c r="M254" s="257"/>
      <c r="N254" s="258"/>
      <c r="O254" s="258"/>
      <c r="P254" s="258"/>
      <c r="Q254" s="258"/>
      <c r="R254" s="258"/>
      <c r="S254" s="258"/>
      <c r="T254" s="259"/>
      <c r="AT254" s="260" t="s">
        <v>221</v>
      </c>
      <c r="AU254" s="260" t="s">
        <v>81</v>
      </c>
      <c r="AV254" s="12" t="s">
        <v>79</v>
      </c>
      <c r="AW254" s="12" t="s">
        <v>35</v>
      </c>
      <c r="AX254" s="12" t="s">
        <v>72</v>
      </c>
      <c r="AY254" s="260" t="s">
        <v>210</v>
      </c>
    </row>
    <row r="255" s="13" customFormat="1">
      <c r="B255" s="261"/>
      <c r="C255" s="262"/>
      <c r="D255" s="248" t="s">
        <v>221</v>
      </c>
      <c r="E255" s="263" t="s">
        <v>21</v>
      </c>
      <c r="F255" s="264" t="s">
        <v>414</v>
      </c>
      <c r="G255" s="262"/>
      <c r="H255" s="265">
        <v>31.5</v>
      </c>
      <c r="I255" s="266"/>
      <c r="J255" s="262"/>
      <c r="K255" s="262"/>
      <c r="L255" s="267"/>
      <c r="M255" s="268"/>
      <c r="N255" s="269"/>
      <c r="O255" s="269"/>
      <c r="P255" s="269"/>
      <c r="Q255" s="269"/>
      <c r="R255" s="269"/>
      <c r="S255" s="269"/>
      <c r="T255" s="270"/>
      <c r="AT255" s="271" t="s">
        <v>221</v>
      </c>
      <c r="AU255" s="271" t="s">
        <v>81</v>
      </c>
      <c r="AV255" s="13" t="s">
        <v>81</v>
      </c>
      <c r="AW255" s="13" t="s">
        <v>35</v>
      </c>
      <c r="AX255" s="13" t="s">
        <v>72</v>
      </c>
      <c r="AY255" s="271" t="s">
        <v>210</v>
      </c>
    </row>
    <row r="256" s="13" customFormat="1">
      <c r="B256" s="261"/>
      <c r="C256" s="262"/>
      <c r="D256" s="248" t="s">
        <v>221</v>
      </c>
      <c r="E256" s="263" t="s">
        <v>21</v>
      </c>
      <c r="F256" s="264" t="s">
        <v>415</v>
      </c>
      <c r="G256" s="262"/>
      <c r="H256" s="265">
        <v>5.5999999999999996</v>
      </c>
      <c r="I256" s="266"/>
      <c r="J256" s="262"/>
      <c r="K256" s="262"/>
      <c r="L256" s="267"/>
      <c r="M256" s="268"/>
      <c r="N256" s="269"/>
      <c r="O256" s="269"/>
      <c r="P256" s="269"/>
      <c r="Q256" s="269"/>
      <c r="R256" s="269"/>
      <c r="S256" s="269"/>
      <c r="T256" s="270"/>
      <c r="AT256" s="271" t="s">
        <v>221</v>
      </c>
      <c r="AU256" s="271" t="s">
        <v>81</v>
      </c>
      <c r="AV256" s="13" t="s">
        <v>81</v>
      </c>
      <c r="AW256" s="13" t="s">
        <v>35</v>
      </c>
      <c r="AX256" s="13" t="s">
        <v>72</v>
      </c>
      <c r="AY256" s="271" t="s">
        <v>210</v>
      </c>
    </row>
    <row r="257" s="12" customFormat="1">
      <c r="B257" s="251"/>
      <c r="C257" s="252"/>
      <c r="D257" s="248" t="s">
        <v>221</v>
      </c>
      <c r="E257" s="253" t="s">
        <v>21</v>
      </c>
      <c r="F257" s="254" t="s">
        <v>416</v>
      </c>
      <c r="G257" s="252"/>
      <c r="H257" s="253" t="s">
        <v>21</v>
      </c>
      <c r="I257" s="255"/>
      <c r="J257" s="252"/>
      <c r="K257" s="252"/>
      <c r="L257" s="256"/>
      <c r="M257" s="257"/>
      <c r="N257" s="258"/>
      <c r="O257" s="258"/>
      <c r="P257" s="258"/>
      <c r="Q257" s="258"/>
      <c r="R257" s="258"/>
      <c r="S257" s="258"/>
      <c r="T257" s="259"/>
      <c r="AT257" s="260" t="s">
        <v>221</v>
      </c>
      <c r="AU257" s="260" t="s">
        <v>81</v>
      </c>
      <c r="AV257" s="12" t="s">
        <v>79</v>
      </c>
      <c r="AW257" s="12" t="s">
        <v>35</v>
      </c>
      <c r="AX257" s="12" t="s">
        <v>72</v>
      </c>
      <c r="AY257" s="260" t="s">
        <v>210</v>
      </c>
    </row>
    <row r="258" s="13" customFormat="1">
      <c r="B258" s="261"/>
      <c r="C258" s="262"/>
      <c r="D258" s="248" t="s">
        <v>221</v>
      </c>
      <c r="E258" s="263" t="s">
        <v>21</v>
      </c>
      <c r="F258" s="264" t="s">
        <v>417</v>
      </c>
      <c r="G258" s="262"/>
      <c r="H258" s="265">
        <v>2.0800000000000001</v>
      </c>
      <c r="I258" s="266"/>
      <c r="J258" s="262"/>
      <c r="K258" s="262"/>
      <c r="L258" s="267"/>
      <c r="M258" s="268"/>
      <c r="N258" s="269"/>
      <c r="O258" s="269"/>
      <c r="P258" s="269"/>
      <c r="Q258" s="269"/>
      <c r="R258" s="269"/>
      <c r="S258" s="269"/>
      <c r="T258" s="270"/>
      <c r="AT258" s="271" t="s">
        <v>221</v>
      </c>
      <c r="AU258" s="271" t="s">
        <v>81</v>
      </c>
      <c r="AV258" s="13" t="s">
        <v>81</v>
      </c>
      <c r="AW258" s="13" t="s">
        <v>35</v>
      </c>
      <c r="AX258" s="13" t="s">
        <v>72</v>
      </c>
      <c r="AY258" s="271" t="s">
        <v>210</v>
      </c>
    </row>
    <row r="259" s="13" customFormat="1">
      <c r="B259" s="261"/>
      <c r="C259" s="262"/>
      <c r="D259" s="248" t="s">
        <v>221</v>
      </c>
      <c r="E259" s="263" t="s">
        <v>21</v>
      </c>
      <c r="F259" s="264" t="s">
        <v>418</v>
      </c>
      <c r="G259" s="262"/>
      <c r="H259" s="265">
        <v>19.199999999999999</v>
      </c>
      <c r="I259" s="266"/>
      <c r="J259" s="262"/>
      <c r="K259" s="262"/>
      <c r="L259" s="267"/>
      <c r="M259" s="268"/>
      <c r="N259" s="269"/>
      <c r="O259" s="269"/>
      <c r="P259" s="269"/>
      <c r="Q259" s="269"/>
      <c r="R259" s="269"/>
      <c r="S259" s="269"/>
      <c r="T259" s="270"/>
      <c r="AT259" s="271" t="s">
        <v>221</v>
      </c>
      <c r="AU259" s="271" t="s">
        <v>81</v>
      </c>
      <c r="AV259" s="13" t="s">
        <v>81</v>
      </c>
      <c r="AW259" s="13" t="s">
        <v>35</v>
      </c>
      <c r="AX259" s="13" t="s">
        <v>72</v>
      </c>
      <c r="AY259" s="271" t="s">
        <v>210</v>
      </c>
    </row>
    <row r="260" s="13" customFormat="1">
      <c r="B260" s="261"/>
      <c r="C260" s="262"/>
      <c r="D260" s="248" t="s">
        <v>221</v>
      </c>
      <c r="E260" s="263" t="s">
        <v>21</v>
      </c>
      <c r="F260" s="264" t="s">
        <v>419</v>
      </c>
      <c r="G260" s="262"/>
      <c r="H260" s="265">
        <v>13.199999999999999</v>
      </c>
      <c r="I260" s="266"/>
      <c r="J260" s="262"/>
      <c r="K260" s="262"/>
      <c r="L260" s="267"/>
      <c r="M260" s="268"/>
      <c r="N260" s="269"/>
      <c r="O260" s="269"/>
      <c r="P260" s="269"/>
      <c r="Q260" s="269"/>
      <c r="R260" s="269"/>
      <c r="S260" s="269"/>
      <c r="T260" s="270"/>
      <c r="AT260" s="271" t="s">
        <v>221</v>
      </c>
      <c r="AU260" s="271" t="s">
        <v>81</v>
      </c>
      <c r="AV260" s="13" t="s">
        <v>81</v>
      </c>
      <c r="AW260" s="13" t="s">
        <v>35</v>
      </c>
      <c r="AX260" s="13" t="s">
        <v>72</v>
      </c>
      <c r="AY260" s="271" t="s">
        <v>210</v>
      </c>
    </row>
    <row r="261" s="13" customFormat="1">
      <c r="B261" s="261"/>
      <c r="C261" s="262"/>
      <c r="D261" s="248" t="s">
        <v>221</v>
      </c>
      <c r="E261" s="263" t="s">
        <v>21</v>
      </c>
      <c r="F261" s="264" t="s">
        <v>420</v>
      </c>
      <c r="G261" s="262"/>
      <c r="H261" s="265">
        <v>13.5</v>
      </c>
      <c r="I261" s="266"/>
      <c r="J261" s="262"/>
      <c r="K261" s="262"/>
      <c r="L261" s="267"/>
      <c r="M261" s="268"/>
      <c r="N261" s="269"/>
      <c r="O261" s="269"/>
      <c r="P261" s="269"/>
      <c r="Q261" s="269"/>
      <c r="R261" s="269"/>
      <c r="S261" s="269"/>
      <c r="T261" s="270"/>
      <c r="AT261" s="271" t="s">
        <v>221</v>
      </c>
      <c r="AU261" s="271" t="s">
        <v>81</v>
      </c>
      <c r="AV261" s="13" t="s">
        <v>81</v>
      </c>
      <c r="AW261" s="13" t="s">
        <v>35</v>
      </c>
      <c r="AX261" s="13" t="s">
        <v>72</v>
      </c>
      <c r="AY261" s="271" t="s">
        <v>210</v>
      </c>
    </row>
    <row r="262" s="13" customFormat="1">
      <c r="B262" s="261"/>
      <c r="C262" s="262"/>
      <c r="D262" s="248" t="s">
        <v>221</v>
      </c>
      <c r="E262" s="263" t="s">
        <v>21</v>
      </c>
      <c r="F262" s="264" t="s">
        <v>421</v>
      </c>
      <c r="G262" s="262"/>
      <c r="H262" s="265">
        <v>10.800000000000001</v>
      </c>
      <c r="I262" s="266"/>
      <c r="J262" s="262"/>
      <c r="K262" s="262"/>
      <c r="L262" s="267"/>
      <c r="M262" s="268"/>
      <c r="N262" s="269"/>
      <c r="O262" s="269"/>
      <c r="P262" s="269"/>
      <c r="Q262" s="269"/>
      <c r="R262" s="269"/>
      <c r="S262" s="269"/>
      <c r="T262" s="270"/>
      <c r="AT262" s="271" t="s">
        <v>221</v>
      </c>
      <c r="AU262" s="271" t="s">
        <v>81</v>
      </c>
      <c r="AV262" s="13" t="s">
        <v>81</v>
      </c>
      <c r="AW262" s="13" t="s">
        <v>35</v>
      </c>
      <c r="AX262" s="13" t="s">
        <v>72</v>
      </c>
      <c r="AY262" s="271" t="s">
        <v>210</v>
      </c>
    </row>
    <row r="263" s="13" customFormat="1">
      <c r="B263" s="261"/>
      <c r="C263" s="262"/>
      <c r="D263" s="248" t="s">
        <v>221</v>
      </c>
      <c r="E263" s="263" t="s">
        <v>21</v>
      </c>
      <c r="F263" s="264" t="s">
        <v>422</v>
      </c>
      <c r="G263" s="262"/>
      <c r="H263" s="265">
        <v>7</v>
      </c>
      <c r="I263" s="266"/>
      <c r="J263" s="262"/>
      <c r="K263" s="262"/>
      <c r="L263" s="267"/>
      <c r="M263" s="268"/>
      <c r="N263" s="269"/>
      <c r="O263" s="269"/>
      <c r="P263" s="269"/>
      <c r="Q263" s="269"/>
      <c r="R263" s="269"/>
      <c r="S263" s="269"/>
      <c r="T263" s="270"/>
      <c r="AT263" s="271" t="s">
        <v>221</v>
      </c>
      <c r="AU263" s="271" t="s">
        <v>81</v>
      </c>
      <c r="AV263" s="13" t="s">
        <v>81</v>
      </c>
      <c r="AW263" s="13" t="s">
        <v>35</v>
      </c>
      <c r="AX263" s="13" t="s">
        <v>72</v>
      </c>
      <c r="AY263" s="271" t="s">
        <v>210</v>
      </c>
    </row>
    <row r="264" s="13" customFormat="1">
      <c r="B264" s="261"/>
      <c r="C264" s="262"/>
      <c r="D264" s="248" t="s">
        <v>221</v>
      </c>
      <c r="E264" s="263" t="s">
        <v>21</v>
      </c>
      <c r="F264" s="264" t="s">
        <v>423</v>
      </c>
      <c r="G264" s="262"/>
      <c r="H264" s="265">
        <v>5.7599999999999998</v>
      </c>
      <c r="I264" s="266"/>
      <c r="J264" s="262"/>
      <c r="K264" s="262"/>
      <c r="L264" s="267"/>
      <c r="M264" s="268"/>
      <c r="N264" s="269"/>
      <c r="O264" s="269"/>
      <c r="P264" s="269"/>
      <c r="Q264" s="269"/>
      <c r="R264" s="269"/>
      <c r="S264" s="269"/>
      <c r="T264" s="270"/>
      <c r="AT264" s="271" t="s">
        <v>221</v>
      </c>
      <c r="AU264" s="271" t="s">
        <v>81</v>
      </c>
      <c r="AV264" s="13" t="s">
        <v>81</v>
      </c>
      <c r="AW264" s="13" t="s">
        <v>35</v>
      </c>
      <c r="AX264" s="13" t="s">
        <v>72</v>
      </c>
      <c r="AY264" s="271" t="s">
        <v>210</v>
      </c>
    </row>
    <row r="265" s="15" customFormat="1">
      <c r="B265" s="294"/>
      <c r="C265" s="295"/>
      <c r="D265" s="248" t="s">
        <v>221</v>
      </c>
      <c r="E265" s="296" t="s">
        <v>21</v>
      </c>
      <c r="F265" s="297" t="s">
        <v>424</v>
      </c>
      <c r="G265" s="295"/>
      <c r="H265" s="298">
        <v>109.072</v>
      </c>
      <c r="I265" s="299"/>
      <c r="J265" s="295"/>
      <c r="K265" s="295"/>
      <c r="L265" s="300"/>
      <c r="M265" s="301"/>
      <c r="N265" s="302"/>
      <c r="O265" s="302"/>
      <c r="P265" s="302"/>
      <c r="Q265" s="302"/>
      <c r="R265" s="302"/>
      <c r="S265" s="302"/>
      <c r="T265" s="303"/>
      <c r="AT265" s="304" t="s">
        <v>221</v>
      </c>
      <c r="AU265" s="304" t="s">
        <v>81</v>
      </c>
      <c r="AV265" s="15" t="s">
        <v>233</v>
      </c>
      <c r="AW265" s="15" t="s">
        <v>35</v>
      </c>
      <c r="AX265" s="15" t="s">
        <v>72</v>
      </c>
      <c r="AY265" s="304" t="s">
        <v>210</v>
      </c>
    </row>
    <row r="266" s="12" customFormat="1">
      <c r="B266" s="251"/>
      <c r="C266" s="252"/>
      <c r="D266" s="248" t="s">
        <v>221</v>
      </c>
      <c r="E266" s="253" t="s">
        <v>21</v>
      </c>
      <c r="F266" s="254" t="s">
        <v>425</v>
      </c>
      <c r="G266" s="252"/>
      <c r="H266" s="253" t="s">
        <v>21</v>
      </c>
      <c r="I266" s="255"/>
      <c r="J266" s="252"/>
      <c r="K266" s="252"/>
      <c r="L266" s="256"/>
      <c r="M266" s="257"/>
      <c r="N266" s="258"/>
      <c r="O266" s="258"/>
      <c r="P266" s="258"/>
      <c r="Q266" s="258"/>
      <c r="R266" s="258"/>
      <c r="S266" s="258"/>
      <c r="T266" s="259"/>
      <c r="AT266" s="260" t="s">
        <v>221</v>
      </c>
      <c r="AU266" s="260" t="s">
        <v>81</v>
      </c>
      <c r="AV266" s="12" t="s">
        <v>79</v>
      </c>
      <c r="AW266" s="12" t="s">
        <v>35</v>
      </c>
      <c r="AX266" s="12" t="s">
        <v>72</v>
      </c>
      <c r="AY266" s="260" t="s">
        <v>210</v>
      </c>
    </row>
    <row r="267" s="13" customFormat="1">
      <c r="B267" s="261"/>
      <c r="C267" s="262"/>
      <c r="D267" s="248" t="s">
        <v>221</v>
      </c>
      <c r="E267" s="263" t="s">
        <v>21</v>
      </c>
      <c r="F267" s="264" t="s">
        <v>426</v>
      </c>
      <c r="G267" s="262"/>
      <c r="H267" s="265">
        <v>-16.361000000000001</v>
      </c>
      <c r="I267" s="266"/>
      <c r="J267" s="262"/>
      <c r="K267" s="262"/>
      <c r="L267" s="267"/>
      <c r="M267" s="268"/>
      <c r="N267" s="269"/>
      <c r="O267" s="269"/>
      <c r="P267" s="269"/>
      <c r="Q267" s="269"/>
      <c r="R267" s="269"/>
      <c r="S267" s="269"/>
      <c r="T267" s="270"/>
      <c r="AT267" s="271" t="s">
        <v>221</v>
      </c>
      <c r="AU267" s="271" t="s">
        <v>81</v>
      </c>
      <c r="AV267" s="13" t="s">
        <v>81</v>
      </c>
      <c r="AW267" s="13" t="s">
        <v>35</v>
      </c>
      <c r="AX267" s="13" t="s">
        <v>72</v>
      </c>
      <c r="AY267" s="271" t="s">
        <v>210</v>
      </c>
    </row>
    <row r="268" s="14" customFormat="1">
      <c r="B268" s="272"/>
      <c r="C268" s="273"/>
      <c r="D268" s="248" t="s">
        <v>221</v>
      </c>
      <c r="E268" s="274" t="s">
        <v>21</v>
      </c>
      <c r="F268" s="275" t="s">
        <v>227</v>
      </c>
      <c r="G268" s="273"/>
      <c r="H268" s="276">
        <v>92.710999999999999</v>
      </c>
      <c r="I268" s="277"/>
      <c r="J268" s="273"/>
      <c r="K268" s="273"/>
      <c r="L268" s="278"/>
      <c r="M268" s="279"/>
      <c r="N268" s="280"/>
      <c r="O268" s="280"/>
      <c r="P268" s="280"/>
      <c r="Q268" s="280"/>
      <c r="R268" s="280"/>
      <c r="S268" s="280"/>
      <c r="T268" s="281"/>
      <c r="AT268" s="282" t="s">
        <v>221</v>
      </c>
      <c r="AU268" s="282" t="s">
        <v>81</v>
      </c>
      <c r="AV268" s="14" t="s">
        <v>217</v>
      </c>
      <c r="AW268" s="14" t="s">
        <v>35</v>
      </c>
      <c r="AX268" s="14" t="s">
        <v>79</v>
      </c>
      <c r="AY268" s="282" t="s">
        <v>210</v>
      </c>
    </row>
    <row r="269" s="1" customFormat="1" ht="14.4" customHeight="1">
      <c r="B269" s="47"/>
      <c r="C269" s="236" t="s">
        <v>427</v>
      </c>
      <c r="D269" s="236" t="s">
        <v>212</v>
      </c>
      <c r="E269" s="237" t="s">
        <v>428</v>
      </c>
      <c r="F269" s="238" t="s">
        <v>429</v>
      </c>
      <c r="G269" s="239" t="s">
        <v>258</v>
      </c>
      <c r="H269" s="240">
        <v>16.361000000000001</v>
      </c>
      <c r="I269" s="241"/>
      <c r="J269" s="242">
        <f>ROUND(I269*H269,2)</f>
        <v>0</v>
      </c>
      <c r="K269" s="238" t="s">
        <v>216</v>
      </c>
      <c r="L269" s="73"/>
      <c r="M269" s="243" t="s">
        <v>21</v>
      </c>
      <c r="N269" s="244" t="s">
        <v>43</v>
      </c>
      <c r="O269" s="48"/>
      <c r="P269" s="245">
        <f>O269*H269</f>
        <v>0</v>
      </c>
      <c r="Q269" s="245">
        <v>0</v>
      </c>
      <c r="R269" s="245">
        <f>Q269*H269</f>
        <v>0</v>
      </c>
      <c r="S269" s="245">
        <v>2.3999999999999999</v>
      </c>
      <c r="T269" s="246">
        <f>S269*H269</f>
        <v>39.266399999999997</v>
      </c>
      <c r="AR269" s="25" t="s">
        <v>217</v>
      </c>
      <c r="AT269" s="25" t="s">
        <v>212</v>
      </c>
      <c r="AU269" s="25" t="s">
        <v>81</v>
      </c>
      <c r="AY269" s="25" t="s">
        <v>210</v>
      </c>
      <c r="BE269" s="247">
        <f>IF(N269="základní",J269,0)</f>
        <v>0</v>
      </c>
      <c r="BF269" s="247">
        <f>IF(N269="snížená",J269,0)</f>
        <v>0</v>
      </c>
      <c r="BG269" s="247">
        <f>IF(N269="zákl. přenesená",J269,0)</f>
        <v>0</v>
      </c>
      <c r="BH269" s="247">
        <f>IF(N269="sníž. přenesená",J269,0)</f>
        <v>0</v>
      </c>
      <c r="BI269" s="247">
        <f>IF(N269="nulová",J269,0)</f>
        <v>0</v>
      </c>
      <c r="BJ269" s="25" t="s">
        <v>79</v>
      </c>
      <c r="BK269" s="247">
        <f>ROUND(I269*H269,2)</f>
        <v>0</v>
      </c>
      <c r="BL269" s="25" t="s">
        <v>217</v>
      </c>
      <c r="BM269" s="25" t="s">
        <v>430</v>
      </c>
    </row>
    <row r="270" s="12" customFormat="1">
      <c r="B270" s="251"/>
      <c r="C270" s="252"/>
      <c r="D270" s="248" t="s">
        <v>221</v>
      </c>
      <c r="E270" s="253" t="s">
        <v>21</v>
      </c>
      <c r="F270" s="254" t="s">
        <v>222</v>
      </c>
      <c r="G270" s="252"/>
      <c r="H270" s="253" t="s">
        <v>21</v>
      </c>
      <c r="I270" s="255"/>
      <c r="J270" s="252"/>
      <c r="K270" s="252"/>
      <c r="L270" s="256"/>
      <c r="M270" s="257"/>
      <c r="N270" s="258"/>
      <c r="O270" s="258"/>
      <c r="P270" s="258"/>
      <c r="Q270" s="258"/>
      <c r="R270" s="258"/>
      <c r="S270" s="258"/>
      <c r="T270" s="259"/>
      <c r="AT270" s="260" t="s">
        <v>221</v>
      </c>
      <c r="AU270" s="260" t="s">
        <v>81</v>
      </c>
      <c r="AV270" s="12" t="s">
        <v>79</v>
      </c>
      <c r="AW270" s="12" t="s">
        <v>35</v>
      </c>
      <c r="AX270" s="12" t="s">
        <v>72</v>
      </c>
      <c r="AY270" s="260" t="s">
        <v>210</v>
      </c>
    </row>
    <row r="271" s="12" customFormat="1">
      <c r="B271" s="251"/>
      <c r="C271" s="252"/>
      <c r="D271" s="248" t="s">
        <v>221</v>
      </c>
      <c r="E271" s="253" t="s">
        <v>21</v>
      </c>
      <c r="F271" s="254" t="s">
        <v>431</v>
      </c>
      <c r="G271" s="252"/>
      <c r="H271" s="253" t="s">
        <v>21</v>
      </c>
      <c r="I271" s="255"/>
      <c r="J271" s="252"/>
      <c r="K271" s="252"/>
      <c r="L271" s="256"/>
      <c r="M271" s="257"/>
      <c r="N271" s="258"/>
      <c r="O271" s="258"/>
      <c r="P271" s="258"/>
      <c r="Q271" s="258"/>
      <c r="R271" s="258"/>
      <c r="S271" s="258"/>
      <c r="T271" s="259"/>
      <c r="AT271" s="260" t="s">
        <v>221</v>
      </c>
      <c r="AU271" s="260" t="s">
        <v>81</v>
      </c>
      <c r="AV271" s="12" t="s">
        <v>79</v>
      </c>
      <c r="AW271" s="12" t="s">
        <v>35</v>
      </c>
      <c r="AX271" s="12" t="s">
        <v>72</v>
      </c>
      <c r="AY271" s="260" t="s">
        <v>210</v>
      </c>
    </row>
    <row r="272" s="13" customFormat="1">
      <c r="B272" s="261"/>
      <c r="C272" s="262"/>
      <c r="D272" s="248" t="s">
        <v>221</v>
      </c>
      <c r="E272" s="263" t="s">
        <v>21</v>
      </c>
      <c r="F272" s="264" t="s">
        <v>432</v>
      </c>
      <c r="G272" s="262"/>
      <c r="H272" s="265">
        <v>16.361000000000001</v>
      </c>
      <c r="I272" s="266"/>
      <c r="J272" s="262"/>
      <c r="K272" s="262"/>
      <c r="L272" s="267"/>
      <c r="M272" s="268"/>
      <c r="N272" s="269"/>
      <c r="O272" s="269"/>
      <c r="P272" s="269"/>
      <c r="Q272" s="269"/>
      <c r="R272" s="269"/>
      <c r="S272" s="269"/>
      <c r="T272" s="270"/>
      <c r="AT272" s="271" t="s">
        <v>221</v>
      </c>
      <c r="AU272" s="271" t="s">
        <v>81</v>
      </c>
      <c r="AV272" s="13" t="s">
        <v>81</v>
      </c>
      <c r="AW272" s="13" t="s">
        <v>35</v>
      </c>
      <c r="AX272" s="13" t="s">
        <v>79</v>
      </c>
      <c r="AY272" s="271" t="s">
        <v>210</v>
      </c>
    </row>
    <row r="273" s="1" customFormat="1" ht="34.2" customHeight="1">
      <c r="B273" s="47"/>
      <c r="C273" s="236" t="s">
        <v>433</v>
      </c>
      <c r="D273" s="236" t="s">
        <v>212</v>
      </c>
      <c r="E273" s="237" t="s">
        <v>434</v>
      </c>
      <c r="F273" s="238" t="s">
        <v>435</v>
      </c>
      <c r="G273" s="239" t="s">
        <v>258</v>
      </c>
      <c r="H273" s="240">
        <v>1.8</v>
      </c>
      <c r="I273" s="241"/>
      <c r="J273" s="242">
        <f>ROUND(I273*H273,2)</f>
        <v>0</v>
      </c>
      <c r="K273" s="238" t="s">
        <v>216</v>
      </c>
      <c r="L273" s="73"/>
      <c r="M273" s="243" t="s">
        <v>21</v>
      </c>
      <c r="N273" s="244" t="s">
        <v>43</v>
      </c>
      <c r="O273" s="48"/>
      <c r="P273" s="245">
        <f>O273*H273</f>
        <v>0</v>
      </c>
      <c r="Q273" s="245">
        <v>0</v>
      </c>
      <c r="R273" s="245">
        <f>Q273*H273</f>
        <v>0</v>
      </c>
      <c r="S273" s="245">
        <v>1.95</v>
      </c>
      <c r="T273" s="246">
        <f>S273*H273</f>
        <v>3.5099999999999998</v>
      </c>
      <c r="AR273" s="25" t="s">
        <v>217</v>
      </c>
      <c r="AT273" s="25" t="s">
        <v>212</v>
      </c>
      <c r="AU273" s="25" t="s">
        <v>81</v>
      </c>
      <c r="AY273" s="25" t="s">
        <v>210</v>
      </c>
      <c r="BE273" s="247">
        <f>IF(N273="základní",J273,0)</f>
        <v>0</v>
      </c>
      <c r="BF273" s="247">
        <f>IF(N273="snížená",J273,0)</f>
        <v>0</v>
      </c>
      <c r="BG273" s="247">
        <f>IF(N273="zákl. přenesená",J273,0)</f>
        <v>0</v>
      </c>
      <c r="BH273" s="247">
        <f>IF(N273="sníž. přenesená",J273,0)</f>
        <v>0</v>
      </c>
      <c r="BI273" s="247">
        <f>IF(N273="nulová",J273,0)</f>
        <v>0</v>
      </c>
      <c r="BJ273" s="25" t="s">
        <v>79</v>
      </c>
      <c r="BK273" s="247">
        <f>ROUND(I273*H273,2)</f>
        <v>0</v>
      </c>
      <c r="BL273" s="25" t="s">
        <v>217</v>
      </c>
      <c r="BM273" s="25" t="s">
        <v>436</v>
      </c>
    </row>
    <row r="274" s="1" customFormat="1">
      <c r="B274" s="47"/>
      <c r="C274" s="75"/>
      <c r="D274" s="248" t="s">
        <v>219</v>
      </c>
      <c r="E274" s="75"/>
      <c r="F274" s="249" t="s">
        <v>437</v>
      </c>
      <c r="G274" s="75"/>
      <c r="H274" s="75"/>
      <c r="I274" s="204"/>
      <c r="J274" s="75"/>
      <c r="K274" s="75"/>
      <c r="L274" s="73"/>
      <c r="M274" s="250"/>
      <c r="N274" s="48"/>
      <c r="O274" s="48"/>
      <c r="P274" s="48"/>
      <c r="Q274" s="48"/>
      <c r="R274" s="48"/>
      <c r="S274" s="48"/>
      <c r="T274" s="96"/>
      <c r="AT274" s="25" t="s">
        <v>219</v>
      </c>
      <c r="AU274" s="25" t="s">
        <v>81</v>
      </c>
    </row>
    <row r="275" s="12" customFormat="1">
      <c r="B275" s="251"/>
      <c r="C275" s="252"/>
      <c r="D275" s="248" t="s">
        <v>221</v>
      </c>
      <c r="E275" s="253" t="s">
        <v>21</v>
      </c>
      <c r="F275" s="254" t="s">
        <v>222</v>
      </c>
      <c r="G275" s="252"/>
      <c r="H275" s="253" t="s">
        <v>21</v>
      </c>
      <c r="I275" s="255"/>
      <c r="J275" s="252"/>
      <c r="K275" s="252"/>
      <c r="L275" s="256"/>
      <c r="M275" s="257"/>
      <c r="N275" s="258"/>
      <c r="O275" s="258"/>
      <c r="P275" s="258"/>
      <c r="Q275" s="258"/>
      <c r="R275" s="258"/>
      <c r="S275" s="258"/>
      <c r="T275" s="259"/>
      <c r="AT275" s="260" t="s">
        <v>221</v>
      </c>
      <c r="AU275" s="260" t="s">
        <v>81</v>
      </c>
      <c r="AV275" s="12" t="s">
        <v>79</v>
      </c>
      <c r="AW275" s="12" t="s">
        <v>35</v>
      </c>
      <c r="AX275" s="12" t="s">
        <v>72</v>
      </c>
      <c r="AY275" s="260" t="s">
        <v>210</v>
      </c>
    </row>
    <row r="276" s="13" customFormat="1">
      <c r="B276" s="261"/>
      <c r="C276" s="262"/>
      <c r="D276" s="248" t="s">
        <v>221</v>
      </c>
      <c r="E276" s="263" t="s">
        <v>21</v>
      </c>
      <c r="F276" s="264" t="s">
        <v>438</v>
      </c>
      <c r="G276" s="262"/>
      <c r="H276" s="265">
        <v>1.8</v>
      </c>
      <c r="I276" s="266"/>
      <c r="J276" s="262"/>
      <c r="K276" s="262"/>
      <c r="L276" s="267"/>
      <c r="M276" s="268"/>
      <c r="N276" s="269"/>
      <c r="O276" s="269"/>
      <c r="P276" s="269"/>
      <c r="Q276" s="269"/>
      <c r="R276" s="269"/>
      <c r="S276" s="269"/>
      <c r="T276" s="270"/>
      <c r="AT276" s="271" t="s">
        <v>221</v>
      </c>
      <c r="AU276" s="271" t="s">
        <v>81</v>
      </c>
      <c r="AV276" s="13" t="s">
        <v>81</v>
      </c>
      <c r="AW276" s="13" t="s">
        <v>35</v>
      </c>
      <c r="AX276" s="13" t="s">
        <v>79</v>
      </c>
      <c r="AY276" s="271" t="s">
        <v>210</v>
      </c>
    </row>
    <row r="277" s="1" customFormat="1" ht="34.2" customHeight="1">
      <c r="B277" s="47"/>
      <c r="C277" s="236" t="s">
        <v>439</v>
      </c>
      <c r="D277" s="236" t="s">
        <v>212</v>
      </c>
      <c r="E277" s="237" t="s">
        <v>440</v>
      </c>
      <c r="F277" s="238" t="s">
        <v>441</v>
      </c>
      <c r="G277" s="239" t="s">
        <v>258</v>
      </c>
      <c r="H277" s="240">
        <v>154.554</v>
      </c>
      <c r="I277" s="241"/>
      <c r="J277" s="242">
        <f>ROUND(I277*H277,2)</f>
        <v>0</v>
      </c>
      <c r="K277" s="238" t="s">
        <v>216</v>
      </c>
      <c r="L277" s="73"/>
      <c r="M277" s="243" t="s">
        <v>21</v>
      </c>
      <c r="N277" s="244" t="s">
        <v>43</v>
      </c>
      <c r="O277" s="48"/>
      <c r="P277" s="245">
        <f>O277*H277</f>
        <v>0</v>
      </c>
      <c r="Q277" s="245">
        <v>0</v>
      </c>
      <c r="R277" s="245">
        <f>Q277*H277</f>
        <v>0</v>
      </c>
      <c r="S277" s="245">
        <v>1.95</v>
      </c>
      <c r="T277" s="246">
        <f>S277*H277</f>
        <v>301.38029999999998</v>
      </c>
      <c r="AR277" s="25" t="s">
        <v>217</v>
      </c>
      <c r="AT277" s="25" t="s">
        <v>212</v>
      </c>
      <c r="AU277" s="25" t="s">
        <v>81</v>
      </c>
      <c r="AY277" s="25" t="s">
        <v>210</v>
      </c>
      <c r="BE277" s="247">
        <f>IF(N277="základní",J277,0)</f>
        <v>0</v>
      </c>
      <c r="BF277" s="247">
        <f>IF(N277="snížená",J277,0)</f>
        <v>0</v>
      </c>
      <c r="BG277" s="247">
        <f>IF(N277="zákl. přenesená",J277,0)</f>
        <v>0</v>
      </c>
      <c r="BH277" s="247">
        <f>IF(N277="sníž. přenesená",J277,0)</f>
        <v>0</v>
      </c>
      <c r="BI277" s="247">
        <f>IF(N277="nulová",J277,0)</f>
        <v>0</v>
      </c>
      <c r="BJ277" s="25" t="s">
        <v>79</v>
      </c>
      <c r="BK277" s="247">
        <f>ROUND(I277*H277,2)</f>
        <v>0</v>
      </c>
      <c r="BL277" s="25" t="s">
        <v>217</v>
      </c>
      <c r="BM277" s="25" t="s">
        <v>442</v>
      </c>
    </row>
    <row r="278" s="1" customFormat="1">
      <c r="B278" s="47"/>
      <c r="C278" s="75"/>
      <c r="D278" s="248" t="s">
        <v>219</v>
      </c>
      <c r="E278" s="75"/>
      <c r="F278" s="249" t="s">
        <v>437</v>
      </c>
      <c r="G278" s="75"/>
      <c r="H278" s="75"/>
      <c r="I278" s="204"/>
      <c r="J278" s="75"/>
      <c r="K278" s="75"/>
      <c r="L278" s="73"/>
      <c r="M278" s="250"/>
      <c r="N278" s="48"/>
      <c r="O278" s="48"/>
      <c r="P278" s="48"/>
      <c r="Q278" s="48"/>
      <c r="R278" s="48"/>
      <c r="S278" s="48"/>
      <c r="T278" s="96"/>
      <c r="AT278" s="25" t="s">
        <v>219</v>
      </c>
      <c r="AU278" s="25" t="s">
        <v>81</v>
      </c>
    </row>
    <row r="279" s="12" customFormat="1">
      <c r="B279" s="251"/>
      <c r="C279" s="252"/>
      <c r="D279" s="248" t="s">
        <v>221</v>
      </c>
      <c r="E279" s="253" t="s">
        <v>21</v>
      </c>
      <c r="F279" s="254" t="s">
        <v>222</v>
      </c>
      <c r="G279" s="252"/>
      <c r="H279" s="253" t="s">
        <v>21</v>
      </c>
      <c r="I279" s="255"/>
      <c r="J279" s="252"/>
      <c r="K279" s="252"/>
      <c r="L279" s="256"/>
      <c r="M279" s="257"/>
      <c r="N279" s="258"/>
      <c r="O279" s="258"/>
      <c r="P279" s="258"/>
      <c r="Q279" s="258"/>
      <c r="R279" s="258"/>
      <c r="S279" s="258"/>
      <c r="T279" s="259"/>
      <c r="AT279" s="260" t="s">
        <v>221</v>
      </c>
      <c r="AU279" s="260" t="s">
        <v>81</v>
      </c>
      <c r="AV279" s="12" t="s">
        <v>79</v>
      </c>
      <c r="AW279" s="12" t="s">
        <v>35</v>
      </c>
      <c r="AX279" s="12" t="s">
        <v>72</v>
      </c>
      <c r="AY279" s="260" t="s">
        <v>210</v>
      </c>
    </row>
    <row r="280" s="12" customFormat="1">
      <c r="B280" s="251"/>
      <c r="C280" s="252"/>
      <c r="D280" s="248" t="s">
        <v>221</v>
      </c>
      <c r="E280" s="253" t="s">
        <v>21</v>
      </c>
      <c r="F280" s="254" t="s">
        <v>413</v>
      </c>
      <c r="G280" s="252"/>
      <c r="H280" s="253" t="s">
        <v>21</v>
      </c>
      <c r="I280" s="255"/>
      <c r="J280" s="252"/>
      <c r="K280" s="252"/>
      <c r="L280" s="256"/>
      <c r="M280" s="257"/>
      <c r="N280" s="258"/>
      <c r="O280" s="258"/>
      <c r="P280" s="258"/>
      <c r="Q280" s="258"/>
      <c r="R280" s="258"/>
      <c r="S280" s="258"/>
      <c r="T280" s="259"/>
      <c r="AT280" s="260" t="s">
        <v>221</v>
      </c>
      <c r="AU280" s="260" t="s">
        <v>81</v>
      </c>
      <c r="AV280" s="12" t="s">
        <v>79</v>
      </c>
      <c r="AW280" s="12" t="s">
        <v>35</v>
      </c>
      <c r="AX280" s="12" t="s">
        <v>72</v>
      </c>
      <c r="AY280" s="260" t="s">
        <v>210</v>
      </c>
    </row>
    <row r="281" s="13" customFormat="1">
      <c r="B281" s="261"/>
      <c r="C281" s="262"/>
      <c r="D281" s="248" t="s">
        <v>221</v>
      </c>
      <c r="E281" s="263" t="s">
        <v>21</v>
      </c>
      <c r="F281" s="264" t="s">
        <v>443</v>
      </c>
      <c r="G281" s="262"/>
      <c r="H281" s="265">
        <v>31.5</v>
      </c>
      <c r="I281" s="266"/>
      <c r="J281" s="262"/>
      <c r="K281" s="262"/>
      <c r="L281" s="267"/>
      <c r="M281" s="268"/>
      <c r="N281" s="269"/>
      <c r="O281" s="269"/>
      <c r="P281" s="269"/>
      <c r="Q281" s="269"/>
      <c r="R281" s="269"/>
      <c r="S281" s="269"/>
      <c r="T281" s="270"/>
      <c r="AT281" s="271" t="s">
        <v>221</v>
      </c>
      <c r="AU281" s="271" t="s">
        <v>81</v>
      </c>
      <c r="AV281" s="13" t="s">
        <v>81</v>
      </c>
      <c r="AW281" s="13" t="s">
        <v>35</v>
      </c>
      <c r="AX281" s="13" t="s">
        <v>72</v>
      </c>
      <c r="AY281" s="271" t="s">
        <v>210</v>
      </c>
    </row>
    <row r="282" s="13" customFormat="1">
      <c r="B282" s="261"/>
      <c r="C282" s="262"/>
      <c r="D282" s="248" t="s">
        <v>221</v>
      </c>
      <c r="E282" s="263" t="s">
        <v>21</v>
      </c>
      <c r="F282" s="264" t="s">
        <v>444</v>
      </c>
      <c r="G282" s="262"/>
      <c r="H282" s="265">
        <v>6.2999999999999998</v>
      </c>
      <c r="I282" s="266"/>
      <c r="J282" s="262"/>
      <c r="K282" s="262"/>
      <c r="L282" s="267"/>
      <c r="M282" s="268"/>
      <c r="N282" s="269"/>
      <c r="O282" s="269"/>
      <c r="P282" s="269"/>
      <c r="Q282" s="269"/>
      <c r="R282" s="269"/>
      <c r="S282" s="269"/>
      <c r="T282" s="270"/>
      <c r="AT282" s="271" t="s">
        <v>221</v>
      </c>
      <c r="AU282" s="271" t="s">
        <v>81</v>
      </c>
      <c r="AV282" s="13" t="s">
        <v>81</v>
      </c>
      <c r="AW282" s="13" t="s">
        <v>35</v>
      </c>
      <c r="AX282" s="13" t="s">
        <v>72</v>
      </c>
      <c r="AY282" s="271" t="s">
        <v>210</v>
      </c>
    </row>
    <row r="283" s="12" customFormat="1">
      <c r="B283" s="251"/>
      <c r="C283" s="252"/>
      <c r="D283" s="248" t="s">
        <v>221</v>
      </c>
      <c r="E283" s="253" t="s">
        <v>21</v>
      </c>
      <c r="F283" s="254" t="s">
        <v>416</v>
      </c>
      <c r="G283" s="252"/>
      <c r="H283" s="253" t="s">
        <v>21</v>
      </c>
      <c r="I283" s="255"/>
      <c r="J283" s="252"/>
      <c r="K283" s="252"/>
      <c r="L283" s="256"/>
      <c r="M283" s="257"/>
      <c r="N283" s="258"/>
      <c r="O283" s="258"/>
      <c r="P283" s="258"/>
      <c r="Q283" s="258"/>
      <c r="R283" s="258"/>
      <c r="S283" s="258"/>
      <c r="T283" s="259"/>
      <c r="AT283" s="260" t="s">
        <v>221</v>
      </c>
      <c r="AU283" s="260" t="s">
        <v>81</v>
      </c>
      <c r="AV283" s="12" t="s">
        <v>79</v>
      </c>
      <c r="AW283" s="12" t="s">
        <v>35</v>
      </c>
      <c r="AX283" s="12" t="s">
        <v>72</v>
      </c>
      <c r="AY283" s="260" t="s">
        <v>210</v>
      </c>
    </row>
    <row r="284" s="13" customFormat="1">
      <c r="B284" s="261"/>
      <c r="C284" s="262"/>
      <c r="D284" s="248" t="s">
        <v>221</v>
      </c>
      <c r="E284" s="263" t="s">
        <v>21</v>
      </c>
      <c r="F284" s="264" t="s">
        <v>445</v>
      </c>
      <c r="G284" s="262"/>
      <c r="H284" s="265">
        <v>3.8999999999999999</v>
      </c>
      <c r="I284" s="266"/>
      <c r="J284" s="262"/>
      <c r="K284" s="262"/>
      <c r="L284" s="267"/>
      <c r="M284" s="268"/>
      <c r="N284" s="269"/>
      <c r="O284" s="269"/>
      <c r="P284" s="269"/>
      <c r="Q284" s="269"/>
      <c r="R284" s="269"/>
      <c r="S284" s="269"/>
      <c r="T284" s="270"/>
      <c r="AT284" s="271" t="s">
        <v>221</v>
      </c>
      <c r="AU284" s="271" t="s">
        <v>81</v>
      </c>
      <c r="AV284" s="13" t="s">
        <v>81</v>
      </c>
      <c r="AW284" s="13" t="s">
        <v>35</v>
      </c>
      <c r="AX284" s="13" t="s">
        <v>72</v>
      </c>
      <c r="AY284" s="271" t="s">
        <v>210</v>
      </c>
    </row>
    <row r="285" s="13" customFormat="1">
      <c r="B285" s="261"/>
      <c r="C285" s="262"/>
      <c r="D285" s="248" t="s">
        <v>221</v>
      </c>
      <c r="E285" s="263" t="s">
        <v>21</v>
      </c>
      <c r="F285" s="264" t="s">
        <v>446</v>
      </c>
      <c r="G285" s="262"/>
      <c r="H285" s="265">
        <v>16.199999999999999</v>
      </c>
      <c r="I285" s="266"/>
      <c r="J285" s="262"/>
      <c r="K285" s="262"/>
      <c r="L285" s="267"/>
      <c r="M285" s="268"/>
      <c r="N285" s="269"/>
      <c r="O285" s="269"/>
      <c r="P285" s="269"/>
      <c r="Q285" s="269"/>
      <c r="R285" s="269"/>
      <c r="S285" s="269"/>
      <c r="T285" s="270"/>
      <c r="AT285" s="271" t="s">
        <v>221</v>
      </c>
      <c r="AU285" s="271" t="s">
        <v>81</v>
      </c>
      <c r="AV285" s="13" t="s">
        <v>81</v>
      </c>
      <c r="AW285" s="13" t="s">
        <v>35</v>
      </c>
      <c r="AX285" s="13" t="s">
        <v>72</v>
      </c>
      <c r="AY285" s="271" t="s">
        <v>210</v>
      </c>
    </row>
    <row r="286" s="12" customFormat="1">
      <c r="B286" s="251"/>
      <c r="C286" s="252"/>
      <c r="D286" s="248" t="s">
        <v>221</v>
      </c>
      <c r="E286" s="253" t="s">
        <v>21</v>
      </c>
      <c r="F286" s="254" t="s">
        <v>447</v>
      </c>
      <c r="G286" s="252"/>
      <c r="H286" s="253" t="s">
        <v>21</v>
      </c>
      <c r="I286" s="255"/>
      <c r="J286" s="252"/>
      <c r="K286" s="252"/>
      <c r="L286" s="256"/>
      <c r="M286" s="257"/>
      <c r="N286" s="258"/>
      <c r="O286" s="258"/>
      <c r="P286" s="258"/>
      <c r="Q286" s="258"/>
      <c r="R286" s="258"/>
      <c r="S286" s="258"/>
      <c r="T286" s="259"/>
      <c r="AT286" s="260" t="s">
        <v>221</v>
      </c>
      <c r="AU286" s="260" t="s">
        <v>81</v>
      </c>
      <c r="AV286" s="12" t="s">
        <v>79</v>
      </c>
      <c r="AW286" s="12" t="s">
        <v>35</v>
      </c>
      <c r="AX286" s="12" t="s">
        <v>72</v>
      </c>
      <c r="AY286" s="260" t="s">
        <v>210</v>
      </c>
    </row>
    <row r="287" s="13" customFormat="1">
      <c r="B287" s="261"/>
      <c r="C287" s="262"/>
      <c r="D287" s="248" t="s">
        <v>221</v>
      </c>
      <c r="E287" s="263" t="s">
        <v>21</v>
      </c>
      <c r="F287" s="264" t="s">
        <v>448</v>
      </c>
      <c r="G287" s="262"/>
      <c r="H287" s="265">
        <v>12.24</v>
      </c>
      <c r="I287" s="266"/>
      <c r="J287" s="262"/>
      <c r="K287" s="262"/>
      <c r="L287" s="267"/>
      <c r="M287" s="268"/>
      <c r="N287" s="269"/>
      <c r="O287" s="269"/>
      <c r="P287" s="269"/>
      <c r="Q287" s="269"/>
      <c r="R287" s="269"/>
      <c r="S287" s="269"/>
      <c r="T287" s="270"/>
      <c r="AT287" s="271" t="s">
        <v>221</v>
      </c>
      <c r="AU287" s="271" t="s">
        <v>81</v>
      </c>
      <c r="AV287" s="13" t="s">
        <v>81</v>
      </c>
      <c r="AW287" s="13" t="s">
        <v>35</v>
      </c>
      <c r="AX287" s="13" t="s">
        <v>72</v>
      </c>
      <c r="AY287" s="271" t="s">
        <v>210</v>
      </c>
    </row>
    <row r="288" s="12" customFormat="1">
      <c r="B288" s="251"/>
      <c r="C288" s="252"/>
      <c r="D288" s="248" t="s">
        <v>221</v>
      </c>
      <c r="E288" s="253" t="s">
        <v>21</v>
      </c>
      <c r="F288" s="254" t="s">
        <v>449</v>
      </c>
      <c r="G288" s="252"/>
      <c r="H288" s="253" t="s">
        <v>21</v>
      </c>
      <c r="I288" s="255"/>
      <c r="J288" s="252"/>
      <c r="K288" s="252"/>
      <c r="L288" s="256"/>
      <c r="M288" s="257"/>
      <c r="N288" s="258"/>
      <c r="O288" s="258"/>
      <c r="P288" s="258"/>
      <c r="Q288" s="258"/>
      <c r="R288" s="258"/>
      <c r="S288" s="258"/>
      <c r="T288" s="259"/>
      <c r="AT288" s="260" t="s">
        <v>221</v>
      </c>
      <c r="AU288" s="260" t="s">
        <v>81</v>
      </c>
      <c r="AV288" s="12" t="s">
        <v>79</v>
      </c>
      <c r="AW288" s="12" t="s">
        <v>35</v>
      </c>
      <c r="AX288" s="12" t="s">
        <v>72</v>
      </c>
      <c r="AY288" s="260" t="s">
        <v>210</v>
      </c>
    </row>
    <row r="289" s="13" customFormat="1">
      <c r="B289" s="261"/>
      <c r="C289" s="262"/>
      <c r="D289" s="248" t="s">
        <v>221</v>
      </c>
      <c r="E289" s="263" t="s">
        <v>21</v>
      </c>
      <c r="F289" s="264" t="s">
        <v>450</v>
      </c>
      <c r="G289" s="262"/>
      <c r="H289" s="265">
        <v>3.1200000000000001</v>
      </c>
      <c r="I289" s="266"/>
      <c r="J289" s="262"/>
      <c r="K289" s="262"/>
      <c r="L289" s="267"/>
      <c r="M289" s="268"/>
      <c r="N289" s="269"/>
      <c r="O289" s="269"/>
      <c r="P289" s="269"/>
      <c r="Q289" s="269"/>
      <c r="R289" s="269"/>
      <c r="S289" s="269"/>
      <c r="T289" s="270"/>
      <c r="AT289" s="271" t="s">
        <v>221</v>
      </c>
      <c r="AU289" s="271" t="s">
        <v>81</v>
      </c>
      <c r="AV289" s="13" t="s">
        <v>81</v>
      </c>
      <c r="AW289" s="13" t="s">
        <v>35</v>
      </c>
      <c r="AX289" s="13" t="s">
        <v>72</v>
      </c>
      <c r="AY289" s="271" t="s">
        <v>210</v>
      </c>
    </row>
    <row r="290" s="12" customFormat="1">
      <c r="B290" s="251"/>
      <c r="C290" s="252"/>
      <c r="D290" s="248" t="s">
        <v>221</v>
      </c>
      <c r="E290" s="253" t="s">
        <v>21</v>
      </c>
      <c r="F290" s="254" t="s">
        <v>451</v>
      </c>
      <c r="G290" s="252"/>
      <c r="H290" s="253" t="s">
        <v>21</v>
      </c>
      <c r="I290" s="255"/>
      <c r="J290" s="252"/>
      <c r="K290" s="252"/>
      <c r="L290" s="256"/>
      <c r="M290" s="257"/>
      <c r="N290" s="258"/>
      <c r="O290" s="258"/>
      <c r="P290" s="258"/>
      <c r="Q290" s="258"/>
      <c r="R290" s="258"/>
      <c r="S290" s="258"/>
      <c r="T290" s="259"/>
      <c r="AT290" s="260" t="s">
        <v>221</v>
      </c>
      <c r="AU290" s="260" t="s">
        <v>81</v>
      </c>
      <c r="AV290" s="12" t="s">
        <v>79</v>
      </c>
      <c r="AW290" s="12" t="s">
        <v>35</v>
      </c>
      <c r="AX290" s="12" t="s">
        <v>72</v>
      </c>
      <c r="AY290" s="260" t="s">
        <v>210</v>
      </c>
    </row>
    <row r="291" s="13" customFormat="1">
      <c r="B291" s="261"/>
      <c r="C291" s="262"/>
      <c r="D291" s="248" t="s">
        <v>221</v>
      </c>
      <c r="E291" s="263" t="s">
        <v>21</v>
      </c>
      <c r="F291" s="264" t="s">
        <v>452</v>
      </c>
      <c r="G291" s="262"/>
      <c r="H291" s="265">
        <v>14.4</v>
      </c>
      <c r="I291" s="266"/>
      <c r="J291" s="262"/>
      <c r="K291" s="262"/>
      <c r="L291" s="267"/>
      <c r="M291" s="268"/>
      <c r="N291" s="269"/>
      <c r="O291" s="269"/>
      <c r="P291" s="269"/>
      <c r="Q291" s="269"/>
      <c r="R291" s="269"/>
      <c r="S291" s="269"/>
      <c r="T291" s="270"/>
      <c r="AT291" s="271" t="s">
        <v>221</v>
      </c>
      <c r="AU291" s="271" t="s">
        <v>81</v>
      </c>
      <c r="AV291" s="13" t="s">
        <v>81</v>
      </c>
      <c r="AW291" s="13" t="s">
        <v>35</v>
      </c>
      <c r="AX291" s="13" t="s">
        <v>72</v>
      </c>
      <c r="AY291" s="271" t="s">
        <v>210</v>
      </c>
    </row>
    <row r="292" s="13" customFormat="1">
      <c r="B292" s="261"/>
      <c r="C292" s="262"/>
      <c r="D292" s="248" t="s">
        <v>221</v>
      </c>
      <c r="E292" s="263" t="s">
        <v>21</v>
      </c>
      <c r="F292" s="264" t="s">
        <v>453</v>
      </c>
      <c r="G292" s="262"/>
      <c r="H292" s="265">
        <v>3.96</v>
      </c>
      <c r="I292" s="266"/>
      <c r="J292" s="262"/>
      <c r="K292" s="262"/>
      <c r="L292" s="267"/>
      <c r="M292" s="268"/>
      <c r="N292" s="269"/>
      <c r="O292" s="269"/>
      <c r="P292" s="269"/>
      <c r="Q292" s="269"/>
      <c r="R292" s="269"/>
      <c r="S292" s="269"/>
      <c r="T292" s="270"/>
      <c r="AT292" s="271" t="s">
        <v>221</v>
      </c>
      <c r="AU292" s="271" t="s">
        <v>81</v>
      </c>
      <c r="AV292" s="13" t="s">
        <v>81</v>
      </c>
      <c r="AW292" s="13" t="s">
        <v>35</v>
      </c>
      <c r="AX292" s="13" t="s">
        <v>72</v>
      </c>
      <c r="AY292" s="271" t="s">
        <v>210</v>
      </c>
    </row>
    <row r="293" s="13" customFormat="1">
      <c r="B293" s="261"/>
      <c r="C293" s="262"/>
      <c r="D293" s="248" t="s">
        <v>221</v>
      </c>
      <c r="E293" s="263" t="s">
        <v>21</v>
      </c>
      <c r="F293" s="264" t="s">
        <v>454</v>
      </c>
      <c r="G293" s="262"/>
      <c r="H293" s="265">
        <v>1.5840000000000001</v>
      </c>
      <c r="I293" s="266"/>
      <c r="J293" s="262"/>
      <c r="K293" s="262"/>
      <c r="L293" s="267"/>
      <c r="M293" s="268"/>
      <c r="N293" s="269"/>
      <c r="O293" s="269"/>
      <c r="P293" s="269"/>
      <c r="Q293" s="269"/>
      <c r="R293" s="269"/>
      <c r="S293" s="269"/>
      <c r="T293" s="270"/>
      <c r="AT293" s="271" t="s">
        <v>221</v>
      </c>
      <c r="AU293" s="271" t="s">
        <v>81</v>
      </c>
      <c r="AV293" s="13" t="s">
        <v>81</v>
      </c>
      <c r="AW293" s="13" t="s">
        <v>35</v>
      </c>
      <c r="AX293" s="13" t="s">
        <v>72</v>
      </c>
      <c r="AY293" s="271" t="s">
        <v>210</v>
      </c>
    </row>
    <row r="294" s="13" customFormat="1">
      <c r="B294" s="261"/>
      <c r="C294" s="262"/>
      <c r="D294" s="248" t="s">
        <v>221</v>
      </c>
      <c r="E294" s="263" t="s">
        <v>21</v>
      </c>
      <c r="F294" s="264" t="s">
        <v>455</v>
      </c>
      <c r="G294" s="262"/>
      <c r="H294" s="265">
        <v>24.300000000000001</v>
      </c>
      <c r="I294" s="266"/>
      <c r="J294" s="262"/>
      <c r="K294" s="262"/>
      <c r="L294" s="267"/>
      <c r="M294" s="268"/>
      <c r="N294" s="269"/>
      <c r="O294" s="269"/>
      <c r="P294" s="269"/>
      <c r="Q294" s="269"/>
      <c r="R294" s="269"/>
      <c r="S294" s="269"/>
      <c r="T294" s="270"/>
      <c r="AT294" s="271" t="s">
        <v>221</v>
      </c>
      <c r="AU294" s="271" t="s">
        <v>81</v>
      </c>
      <c r="AV294" s="13" t="s">
        <v>81</v>
      </c>
      <c r="AW294" s="13" t="s">
        <v>35</v>
      </c>
      <c r="AX294" s="13" t="s">
        <v>72</v>
      </c>
      <c r="AY294" s="271" t="s">
        <v>210</v>
      </c>
    </row>
    <row r="295" s="13" customFormat="1">
      <c r="B295" s="261"/>
      <c r="C295" s="262"/>
      <c r="D295" s="248" t="s">
        <v>221</v>
      </c>
      <c r="E295" s="263" t="s">
        <v>21</v>
      </c>
      <c r="F295" s="264" t="s">
        <v>456</v>
      </c>
      <c r="G295" s="262"/>
      <c r="H295" s="265">
        <v>12.75</v>
      </c>
      <c r="I295" s="266"/>
      <c r="J295" s="262"/>
      <c r="K295" s="262"/>
      <c r="L295" s="267"/>
      <c r="M295" s="268"/>
      <c r="N295" s="269"/>
      <c r="O295" s="269"/>
      <c r="P295" s="269"/>
      <c r="Q295" s="269"/>
      <c r="R295" s="269"/>
      <c r="S295" s="269"/>
      <c r="T295" s="270"/>
      <c r="AT295" s="271" t="s">
        <v>221</v>
      </c>
      <c r="AU295" s="271" t="s">
        <v>81</v>
      </c>
      <c r="AV295" s="13" t="s">
        <v>81</v>
      </c>
      <c r="AW295" s="13" t="s">
        <v>35</v>
      </c>
      <c r="AX295" s="13" t="s">
        <v>72</v>
      </c>
      <c r="AY295" s="271" t="s">
        <v>210</v>
      </c>
    </row>
    <row r="296" s="13" customFormat="1">
      <c r="B296" s="261"/>
      <c r="C296" s="262"/>
      <c r="D296" s="248" t="s">
        <v>221</v>
      </c>
      <c r="E296" s="263" t="s">
        <v>21</v>
      </c>
      <c r="F296" s="264" t="s">
        <v>455</v>
      </c>
      <c r="G296" s="262"/>
      <c r="H296" s="265">
        <v>24.300000000000001</v>
      </c>
      <c r="I296" s="266"/>
      <c r="J296" s="262"/>
      <c r="K296" s="262"/>
      <c r="L296" s="267"/>
      <c r="M296" s="268"/>
      <c r="N296" s="269"/>
      <c r="O296" s="269"/>
      <c r="P296" s="269"/>
      <c r="Q296" s="269"/>
      <c r="R296" s="269"/>
      <c r="S296" s="269"/>
      <c r="T296" s="270"/>
      <c r="AT296" s="271" t="s">
        <v>221</v>
      </c>
      <c r="AU296" s="271" t="s">
        <v>81</v>
      </c>
      <c r="AV296" s="13" t="s">
        <v>81</v>
      </c>
      <c r="AW296" s="13" t="s">
        <v>35</v>
      </c>
      <c r="AX296" s="13" t="s">
        <v>72</v>
      </c>
      <c r="AY296" s="271" t="s">
        <v>210</v>
      </c>
    </row>
    <row r="297" s="14" customFormat="1">
      <c r="B297" s="272"/>
      <c r="C297" s="273"/>
      <c r="D297" s="248" t="s">
        <v>221</v>
      </c>
      <c r="E297" s="274" t="s">
        <v>21</v>
      </c>
      <c r="F297" s="275" t="s">
        <v>227</v>
      </c>
      <c r="G297" s="273"/>
      <c r="H297" s="276">
        <v>154.554</v>
      </c>
      <c r="I297" s="277"/>
      <c r="J297" s="273"/>
      <c r="K297" s="273"/>
      <c r="L297" s="278"/>
      <c r="M297" s="279"/>
      <c r="N297" s="280"/>
      <c r="O297" s="280"/>
      <c r="P297" s="280"/>
      <c r="Q297" s="280"/>
      <c r="R297" s="280"/>
      <c r="S297" s="280"/>
      <c r="T297" s="281"/>
      <c r="AT297" s="282" t="s">
        <v>221</v>
      </c>
      <c r="AU297" s="282" t="s">
        <v>81</v>
      </c>
      <c r="AV297" s="14" t="s">
        <v>217</v>
      </c>
      <c r="AW297" s="14" t="s">
        <v>35</v>
      </c>
      <c r="AX297" s="14" t="s">
        <v>79</v>
      </c>
      <c r="AY297" s="282" t="s">
        <v>210</v>
      </c>
    </row>
    <row r="298" s="1" customFormat="1" ht="22.8" customHeight="1">
      <c r="B298" s="47"/>
      <c r="C298" s="236" t="s">
        <v>457</v>
      </c>
      <c r="D298" s="236" t="s">
        <v>212</v>
      </c>
      <c r="E298" s="237" t="s">
        <v>458</v>
      </c>
      <c r="F298" s="238" t="s">
        <v>459</v>
      </c>
      <c r="G298" s="239" t="s">
        <v>258</v>
      </c>
      <c r="H298" s="240">
        <v>44.820999999999998</v>
      </c>
      <c r="I298" s="241"/>
      <c r="J298" s="242">
        <f>ROUND(I298*H298,2)</f>
        <v>0</v>
      </c>
      <c r="K298" s="238" t="s">
        <v>216</v>
      </c>
      <c r="L298" s="73"/>
      <c r="M298" s="243" t="s">
        <v>21</v>
      </c>
      <c r="N298" s="244" t="s">
        <v>43</v>
      </c>
      <c r="O298" s="48"/>
      <c r="P298" s="245">
        <f>O298*H298</f>
        <v>0</v>
      </c>
      <c r="Q298" s="245">
        <v>0</v>
      </c>
      <c r="R298" s="245">
        <f>Q298*H298</f>
        <v>0</v>
      </c>
      <c r="S298" s="245">
        <v>2.3999999999999999</v>
      </c>
      <c r="T298" s="246">
        <f>S298*H298</f>
        <v>107.57039999999999</v>
      </c>
      <c r="AR298" s="25" t="s">
        <v>217</v>
      </c>
      <c r="AT298" s="25" t="s">
        <v>212</v>
      </c>
      <c r="AU298" s="25" t="s">
        <v>81</v>
      </c>
      <c r="AY298" s="25" t="s">
        <v>210</v>
      </c>
      <c r="BE298" s="247">
        <f>IF(N298="základní",J298,0)</f>
        <v>0</v>
      </c>
      <c r="BF298" s="247">
        <f>IF(N298="snížená",J298,0)</f>
        <v>0</v>
      </c>
      <c r="BG298" s="247">
        <f>IF(N298="zákl. přenesená",J298,0)</f>
        <v>0</v>
      </c>
      <c r="BH298" s="247">
        <f>IF(N298="sníž. přenesená",J298,0)</f>
        <v>0</v>
      </c>
      <c r="BI298" s="247">
        <f>IF(N298="nulová",J298,0)</f>
        <v>0</v>
      </c>
      <c r="BJ298" s="25" t="s">
        <v>79</v>
      </c>
      <c r="BK298" s="247">
        <f>ROUND(I298*H298,2)</f>
        <v>0</v>
      </c>
      <c r="BL298" s="25" t="s">
        <v>217</v>
      </c>
      <c r="BM298" s="25" t="s">
        <v>460</v>
      </c>
    </row>
    <row r="299" s="1" customFormat="1">
      <c r="B299" s="47"/>
      <c r="C299" s="75"/>
      <c r="D299" s="248" t="s">
        <v>219</v>
      </c>
      <c r="E299" s="75"/>
      <c r="F299" s="249" t="s">
        <v>461</v>
      </c>
      <c r="G299" s="75"/>
      <c r="H299" s="75"/>
      <c r="I299" s="204"/>
      <c r="J299" s="75"/>
      <c r="K299" s="75"/>
      <c r="L299" s="73"/>
      <c r="M299" s="250"/>
      <c r="N299" s="48"/>
      <c r="O299" s="48"/>
      <c r="P299" s="48"/>
      <c r="Q299" s="48"/>
      <c r="R299" s="48"/>
      <c r="S299" s="48"/>
      <c r="T299" s="96"/>
      <c r="AT299" s="25" t="s">
        <v>219</v>
      </c>
      <c r="AU299" s="25" t="s">
        <v>81</v>
      </c>
    </row>
    <row r="300" s="12" customFormat="1">
      <c r="B300" s="251"/>
      <c r="C300" s="252"/>
      <c r="D300" s="248" t="s">
        <v>221</v>
      </c>
      <c r="E300" s="253" t="s">
        <v>21</v>
      </c>
      <c r="F300" s="254" t="s">
        <v>462</v>
      </c>
      <c r="G300" s="252"/>
      <c r="H300" s="253" t="s">
        <v>21</v>
      </c>
      <c r="I300" s="255"/>
      <c r="J300" s="252"/>
      <c r="K300" s="252"/>
      <c r="L300" s="256"/>
      <c r="M300" s="257"/>
      <c r="N300" s="258"/>
      <c r="O300" s="258"/>
      <c r="P300" s="258"/>
      <c r="Q300" s="258"/>
      <c r="R300" s="258"/>
      <c r="S300" s="258"/>
      <c r="T300" s="259"/>
      <c r="AT300" s="260" t="s">
        <v>221</v>
      </c>
      <c r="AU300" s="260" t="s">
        <v>81</v>
      </c>
      <c r="AV300" s="12" t="s">
        <v>79</v>
      </c>
      <c r="AW300" s="12" t="s">
        <v>35</v>
      </c>
      <c r="AX300" s="12" t="s">
        <v>72</v>
      </c>
      <c r="AY300" s="260" t="s">
        <v>210</v>
      </c>
    </row>
    <row r="301" s="12" customFormat="1">
      <c r="B301" s="251"/>
      <c r="C301" s="252"/>
      <c r="D301" s="248" t="s">
        <v>221</v>
      </c>
      <c r="E301" s="253" t="s">
        <v>21</v>
      </c>
      <c r="F301" s="254" t="s">
        <v>463</v>
      </c>
      <c r="G301" s="252"/>
      <c r="H301" s="253" t="s">
        <v>21</v>
      </c>
      <c r="I301" s="255"/>
      <c r="J301" s="252"/>
      <c r="K301" s="252"/>
      <c r="L301" s="256"/>
      <c r="M301" s="257"/>
      <c r="N301" s="258"/>
      <c r="O301" s="258"/>
      <c r="P301" s="258"/>
      <c r="Q301" s="258"/>
      <c r="R301" s="258"/>
      <c r="S301" s="258"/>
      <c r="T301" s="259"/>
      <c r="AT301" s="260" t="s">
        <v>221</v>
      </c>
      <c r="AU301" s="260" t="s">
        <v>81</v>
      </c>
      <c r="AV301" s="12" t="s">
        <v>79</v>
      </c>
      <c r="AW301" s="12" t="s">
        <v>35</v>
      </c>
      <c r="AX301" s="12" t="s">
        <v>72</v>
      </c>
      <c r="AY301" s="260" t="s">
        <v>210</v>
      </c>
    </row>
    <row r="302" s="13" customFormat="1">
      <c r="B302" s="261"/>
      <c r="C302" s="262"/>
      <c r="D302" s="248" t="s">
        <v>221</v>
      </c>
      <c r="E302" s="263" t="s">
        <v>21</v>
      </c>
      <c r="F302" s="264" t="s">
        <v>464</v>
      </c>
      <c r="G302" s="262"/>
      <c r="H302" s="265">
        <v>22.5</v>
      </c>
      <c r="I302" s="266"/>
      <c r="J302" s="262"/>
      <c r="K302" s="262"/>
      <c r="L302" s="267"/>
      <c r="M302" s="268"/>
      <c r="N302" s="269"/>
      <c r="O302" s="269"/>
      <c r="P302" s="269"/>
      <c r="Q302" s="269"/>
      <c r="R302" s="269"/>
      <c r="S302" s="269"/>
      <c r="T302" s="270"/>
      <c r="AT302" s="271" t="s">
        <v>221</v>
      </c>
      <c r="AU302" s="271" t="s">
        <v>81</v>
      </c>
      <c r="AV302" s="13" t="s">
        <v>81</v>
      </c>
      <c r="AW302" s="13" t="s">
        <v>35</v>
      </c>
      <c r="AX302" s="13" t="s">
        <v>72</v>
      </c>
      <c r="AY302" s="271" t="s">
        <v>210</v>
      </c>
    </row>
    <row r="303" s="13" customFormat="1">
      <c r="B303" s="261"/>
      <c r="C303" s="262"/>
      <c r="D303" s="248" t="s">
        <v>221</v>
      </c>
      <c r="E303" s="263" t="s">
        <v>21</v>
      </c>
      <c r="F303" s="264" t="s">
        <v>465</v>
      </c>
      <c r="G303" s="262"/>
      <c r="H303" s="265">
        <v>6.7699999999999996</v>
      </c>
      <c r="I303" s="266"/>
      <c r="J303" s="262"/>
      <c r="K303" s="262"/>
      <c r="L303" s="267"/>
      <c r="M303" s="268"/>
      <c r="N303" s="269"/>
      <c r="O303" s="269"/>
      <c r="P303" s="269"/>
      <c r="Q303" s="269"/>
      <c r="R303" s="269"/>
      <c r="S303" s="269"/>
      <c r="T303" s="270"/>
      <c r="AT303" s="271" t="s">
        <v>221</v>
      </c>
      <c r="AU303" s="271" t="s">
        <v>81</v>
      </c>
      <c r="AV303" s="13" t="s">
        <v>81</v>
      </c>
      <c r="AW303" s="13" t="s">
        <v>35</v>
      </c>
      <c r="AX303" s="13" t="s">
        <v>72</v>
      </c>
      <c r="AY303" s="271" t="s">
        <v>210</v>
      </c>
    </row>
    <row r="304" s="13" customFormat="1">
      <c r="B304" s="261"/>
      <c r="C304" s="262"/>
      <c r="D304" s="248" t="s">
        <v>221</v>
      </c>
      <c r="E304" s="263" t="s">
        <v>21</v>
      </c>
      <c r="F304" s="264" t="s">
        <v>466</v>
      </c>
      <c r="G304" s="262"/>
      <c r="H304" s="265">
        <v>3.6000000000000001</v>
      </c>
      <c r="I304" s="266"/>
      <c r="J304" s="262"/>
      <c r="K304" s="262"/>
      <c r="L304" s="267"/>
      <c r="M304" s="268"/>
      <c r="N304" s="269"/>
      <c r="O304" s="269"/>
      <c r="P304" s="269"/>
      <c r="Q304" s="269"/>
      <c r="R304" s="269"/>
      <c r="S304" s="269"/>
      <c r="T304" s="270"/>
      <c r="AT304" s="271" t="s">
        <v>221</v>
      </c>
      <c r="AU304" s="271" t="s">
        <v>81</v>
      </c>
      <c r="AV304" s="13" t="s">
        <v>81</v>
      </c>
      <c r="AW304" s="13" t="s">
        <v>35</v>
      </c>
      <c r="AX304" s="13" t="s">
        <v>72</v>
      </c>
      <c r="AY304" s="271" t="s">
        <v>210</v>
      </c>
    </row>
    <row r="305" s="13" customFormat="1">
      <c r="B305" s="261"/>
      <c r="C305" s="262"/>
      <c r="D305" s="248" t="s">
        <v>221</v>
      </c>
      <c r="E305" s="263" t="s">
        <v>21</v>
      </c>
      <c r="F305" s="264" t="s">
        <v>467</v>
      </c>
      <c r="G305" s="262"/>
      <c r="H305" s="265">
        <v>0.30099999999999999</v>
      </c>
      <c r="I305" s="266"/>
      <c r="J305" s="262"/>
      <c r="K305" s="262"/>
      <c r="L305" s="267"/>
      <c r="M305" s="268"/>
      <c r="N305" s="269"/>
      <c r="O305" s="269"/>
      <c r="P305" s="269"/>
      <c r="Q305" s="269"/>
      <c r="R305" s="269"/>
      <c r="S305" s="269"/>
      <c r="T305" s="270"/>
      <c r="AT305" s="271" t="s">
        <v>221</v>
      </c>
      <c r="AU305" s="271" t="s">
        <v>81</v>
      </c>
      <c r="AV305" s="13" t="s">
        <v>81</v>
      </c>
      <c r="AW305" s="13" t="s">
        <v>35</v>
      </c>
      <c r="AX305" s="13" t="s">
        <v>72</v>
      </c>
      <c r="AY305" s="271" t="s">
        <v>210</v>
      </c>
    </row>
    <row r="306" s="12" customFormat="1">
      <c r="B306" s="251"/>
      <c r="C306" s="252"/>
      <c r="D306" s="248" t="s">
        <v>221</v>
      </c>
      <c r="E306" s="253" t="s">
        <v>21</v>
      </c>
      <c r="F306" s="254" t="s">
        <v>348</v>
      </c>
      <c r="G306" s="252"/>
      <c r="H306" s="253" t="s">
        <v>21</v>
      </c>
      <c r="I306" s="255"/>
      <c r="J306" s="252"/>
      <c r="K306" s="252"/>
      <c r="L306" s="256"/>
      <c r="M306" s="257"/>
      <c r="N306" s="258"/>
      <c r="O306" s="258"/>
      <c r="P306" s="258"/>
      <c r="Q306" s="258"/>
      <c r="R306" s="258"/>
      <c r="S306" s="258"/>
      <c r="T306" s="259"/>
      <c r="AT306" s="260" t="s">
        <v>221</v>
      </c>
      <c r="AU306" s="260" t="s">
        <v>81</v>
      </c>
      <c r="AV306" s="12" t="s">
        <v>79</v>
      </c>
      <c r="AW306" s="12" t="s">
        <v>35</v>
      </c>
      <c r="AX306" s="12" t="s">
        <v>72</v>
      </c>
      <c r="AY306" s="260" t="s">
        <v>210</v>
      </c>
    </row>
    <row r="307" s="13" customFormat="1">
      <c r="B307" s="261"/>
      <c r="C307" s="262"/>
      <c r="D307" s="248" t="s">
        <v>221</v>
      </c>
      <c r="E307" s="263" t="s">
        <v>21</v>
      </c>
      <c r="F307" s="264" t="s">
        <v>468</v>
      </c>
      <c r="G307" s="262"/>
      <c r="H307" s="265">
        <v>2.25</v>
      </c>
      <c r="I307" s="266"/>
      <c r="J307" s="262"/>
      <c r="K307" s="262"/>
      <c r="L307" s="267"/>
      <c r="M307" s="268"/>
      <c r="N307" s="269"/>
      <c r="O307" s="269"/>
      <c r="P307" s="269"/>
      <c r="Q307" s="269"/>
      <c r="R307" s="269"/>
      <c r="S307" s="269"/>
      <c r="T307" s="270"/>
      <c r="AT307" s="271" t="s">
        <v>221</v>
      </c>
      <c r="AU307" s="271" t="s">
        <v>81</v>
      </c>
      <c r="AV307" s="13" t="s">
        <v>81</v>
      </c>
      <c r="AW307" s="13" t="s">
        <v>35</v>
      </c>
      <c r="AX307" s="13" t="s">
        <v>72</v>
      </c>
      <c r="AY307" s="271" t="s">
        <v>210</v>
      </c>
    </row>
    <row r="308" s="13" customFormat="1">
      <c r="B308" s="261"/>
      <c r="C308" s="262"/>
      <c r="D308" s="248" t="s">
        <v>221</v>
      </c>
      <c r="E308" s="263" t="s">
        <v>21</v>
      </c>
      <c r="F308" s="264" t="s">
        <v>469</v>
      </c>
      <c r="G308" s="262"/>
      <c r="H308" s="265">
        <v>1.8</v>
      </c>
      <c r="I308" s="266"/>
      <c r="J308" s="262"/>
      <c r="K308" s="262"/>
      <c r="L308" s="267"/>
      <c r="M308" s="268"/>
      <c r="N308" s="269"/>
      <c r="O308" s="269"/>
      <c r="P308" s="269"/>
      <c r="Q308" s="269"/>
      <c r="R308" s="269"/>
      <c r="S308" s="269"/>
      <c r="T308" s="270"/>
      <c r="AT308" s="271" t="s">
        <v>221</v>
      </c>
      <c r="AU308" s="271" t="s">
        <v>81</v>
      </c>
      <c r="AV308" s="13" t="s">
        <v>81</v>
      </c>
      <c r="AW308" s="13" t="s">
        <v>35</v>
      </c>
      <c r="AX308" s="13" t="s">
        <v>72</v>
      </c>
      <c r="AY308" s="271" t="s">
        <v>210</v>
      </c>
    </row>
    <row r="309" s="12" customFormat="1">
      <c r="B309" s="251"/>
      <c r="C309" s="252"/>
      <c r="D309" s="248" t="s">
        <v>221</v>
      </c>
      <c r="E309" s="253" t="s">
        <v>21</v>
      </c>
      <c r="F309" s="254" t="s">
        <v>470</v>
      </c>
      <c r="G309" s="252"/>
      <c r="H309" s="253" t="s">
        <v>21</v>
      </c>
      <c r="I309" s="255"/>
      <c r="J309" s="252"/>
      <c r="K309" s="252"/>
      <c r="L309" s="256"/>
      <c r="M309" s="257"/>
      <c r="N309" s="258"/>
      <c r="O309" s="258"/>
      <c r="P309" s="258"/>
      <c r="Q309" s="258"/>
      <c r="R309" s="258"/>
      <c r="S309" s="258"/>
      <c r="T309" s="259"/>
      <c r="AT309" s="260" t="s">
        <v>221</v>
      </c>
      <c r="AU309" s="260" t="s">
        <v>81</v>
      </c>
      <c r="AV309" s="12" t="s">
        <v>79</v>
      </c>
      <c r="AW309" s="12" t="s">
        <v>35</v>
      </c>
      <c r="AX309" s="12" t="s">
        <v>72</v>
      </c>
      <c r="AY309" s="260" t="s">
        <v>210</v>
      </c>
    </row>
    <row r="310" s="13" customFormat="1">
      <c r="B310" s="261"/>
      <c r="C310" s="262"/>
      <c r="D310" s="248" t="s">
        <v>221</v>
      </c>
      <c r="E310" s="263" t="s">
        <v>21</v>
      </c>
      <c r="F310" s="264" t="s">
        <v>471</v>
      </c>
      <c r="G310" s="262"/>
      <c r="H310" s="265">
        <v>7.5999999999999996</v>
      </c>
      <c r="I310" s="266"/>
      <c r="J310" s="262"/>
      <c r="K310" s="262"/>
      <c r="L310" s="267"/>
      <c r="M310" s="268"/>
      <c r="N310" s="269"/>
      <c r="O310" s="269"/>
      <c r="P310" s="269"/>
      <c r="Q310" s="269"/>
      <c r="R310" s="269"/>
      <c r="S310" s="269"/>
      <c r="T310" s="270"/>
      <c r="AT310" s="271" t="s">
        <v>221</v>
      </c>
      <c r="AU310" s="271" t="s">
        <v>81</v>
      </c>
      <c r="AV310" s="13" t="s">
        <v>81</v>
      </c>
      <c r="AW310" s="13" t="s">
        <v>35</v>
      </c>
      <c r="AX310" s="13" t="s">
        <v>72</v>
      </c>
      <c r="AY310" s="271" t="s">
        <v>210</v>
      </c>
    </row>
    <row r="311" s="14" customFormat="1">
      <c r="B311" s="272"/>
      <c r="C311" s="273"/>
      <c r="D311" s="248" t="s">
        <v>221</v>
      </c>
      <c r="E311" s="274" t="s">
        <v>21</v>
      </c>
      <c r="F311" s="275" t="s">
        <v>227</v>
      </c>
      <c r="G311" s="273"/>
      <c r="H311" s="276">
        <v>44.820999999999998</v>
      </c>
      <c r="I311" s="277"/>
      <c r="J311" s="273"/>
      <c r="K311" s="273"/>
      <c r="L311" s="278"/>
      <c r="M311" s="279"/>
      <c r="N311" s="280"/>
      <c r="O311" s="280"/>
      <c r="P311" s="280"/>
      <c r="Q311" s="280"/>
      <c r="R311" s="280"/>
      <c r="S311" s="280"/>
      <c r="T311" s="281"/>
      <c r="AT311" s="282" t="s">
        <v>221</v>
      </c>
      <c r="AU311" s="282" t="s">
        <v>81</v>
      </c>
      <c r="AV311" s="14" t="s">
        <v>217</v>
      </c>
      <c r="AW311" s="14" t="s">
        <v>35</v>
      </c>
      <c r="AX311" s="14" t="s">
        <v>79</v>
      </c>
      <c r="AY311" s="282" t="s">
        <v>210</v>
      </c>
    </row>
    <row r="312" s="1" customFormat="1" ht="22.8" customHeight="1">
      <c r="B312" s="47"/>
      <c r="C312" s="236" t="s">
        <v>472</v>
      </c>
      <c r="D312" s="236" t="s">
        <v>212</v>
      </c>
      <c r="E312" s="237" t="s">
        <v>473</v>
      </c>
      <c r="F312" s="238" t="s">
        <v>474</v>
      </c>
      <c r="G312" s="239" t="s">
        <v>215</v>
      </c>
      <c r="H312" s="240">
        <v>40.5</v>
      </c>
      <c r="I312" s="241"/>
      <c r="J312" s="242">
        <f>ROUND(I312*H312,2)</f>
        <v>0</v>
      </c>
      <c r="K312" s="238" t="s">
        <v>216</v>
      </c>
      <c r="L312" s="73"/>
      <c r="M312" s="243" t="s">
        <v>21</v>
      </c>
      <c r="N312" s="244" t="s">
        <v>43</v>
      </c>
      <c r="O312" s="48"/>
      <c r="P312" s="245">
        <f>O312*H312</f>
        <v>0</v>
      </c>
      <c r="Q312" s="245">
        <v>0</v>
      </c>
      <c r="R312" s="245">
        <f>Q312*H312</f>
        <v>0</v>
      </c>
      <c r="S312" s="245">
        <v>0.432</v>
      </c>
      <c r="T312" s="246">
        <f>S312*H312</f>
        <v>17.495999999999999</v>
      </c>
      <c r="AR312" s="25" t="s">
        <v>217</v>
      </c>
      <c r="AT312" s="25" t="s">
        <v>212</v>
      </c>
      <c r="AU312" s="25" t="s">
        <v>81</v>
      </c>
      <c r="AY312" s="25" t="s">
        <v>210</v>
      </c>
      <c r="BE312" s="247">
        <f>IF(N312="základní",J312,0)</f>
        <v>0</v>
      </c>
      <c r="BF312" s="247">
        <f>IF(N312="snížená",J312,0)</f>
        <v>0</v>
      </c>
      <c r="BG312" s="247">
        <f>IF(N312="zákl. přenesená",J312,0)</f>
        <v>0</v>
      </c>
      <c r="BH312" s="247">
        <f>IF(N312="sníž. přenesená",J312,0)</f>
        <v>0</v>
      </c>
      <c r="BI312" s="247">
        <f>IF(N312="nulová",J312,0)</f>
        <v>0</v>
      </c>
      <c r="BJ312" s="25" t="s">
        <v>79</v>
      </c>
      <c r="BK312" s="247">
        <f>ROUND(I312*H312,2)</f>
        <v>0</v>
      </c>
      <c r="BL312" s="25" t="s">
        <v>217</v>
      </c>
      <c r="BM312" s="25" t="s">
        <v>475</v>
      </c>
    </row>
    <row r="313" s="12" customFormat="1">
      <c r="B313" s="251"/>
      <c r="C313" s="252"/>
      <c r="D313" s="248" t="s">
        <v>221</v>
      </c>
      <c r="E313" s="253" t="s">
        <v>21</v>
      </c>
      <c r="F313" s="254" t="s">
        <v>222</v>
      </c>
      <c r="G313" s="252"/>
      <c r="H313" s="253" t="s">
        <v>21</v>
      </c>
      <c r="I313" s="255"/>
      <c r="J313" s="252"/>
      <c r="K313" s="252"/>
      <c r="L313" s="256"/>
      <c r="M313" s="257"/>
      <c r="N313" s="258"/>
      <c r="O313" s="258"/>
      <c r="P313" s="258"/>
      <c r="Q313" s="258"/>
      <c r="R313" s="258"/>
      <c r="S313" s="258"/>
      <c r="T313" s="259"/>
      <c r="AT313" s="260" t="s">
        <v>221</v>
      </c>
      <c r="AU313" s="260" t="s">
        <v>81</v>
      </c>
      <c r="AV313" s="12" t="s">
        <v>79</v>
      </c>
      <c r="AW313" s="12" t="s">
        <v>35</v>
      </c>
      <c r="AX313" s="12" t="s">
        <v>72</v>
      </c>
      <c r="AY313" s="260" t="s">
        <v>210</v>
      </c>
    </row>
    <row r="314" s="13" customFormat="1">
      <c r="B314" s="261"/>
      <c r="C314" s="262"/>
      <c r="D314" s="248" t="s">
        <v>221</v>
      </c>
      <c r="E314" s="263" t="s">
        <v>21</v>
      </c>
      <c r="F314" s="264" t="s">
        <v>476</v>
      </c>
      <c r="G314" s="262"/>
      <c r="H314" s="265">
        <v>15</v>
      </c>
      <c r="I314" s="266"/>
      <c r="J314" s="262"/>
      <c r="K314" s="262"/>
      <c r="L314" s="267"/>
      <c r="M314" s="268"/>
      <c r="N314" s="269"/>
      <c r="O314" s="269"/>
      <c r="P314" s="269"/>
      <c r="Q314" s="269"/>
      <c r="R314" s="269"/>
      <c r="S314" s="269"/>
      <c r="T314" s="270"/>
      <c r="AT314" s="271" t="s">
        <v>221</v>
      </c>
      <c r="AU314" s="271" t="s">
        <v>81</v>
      </c>
      <c r="AV314" s="13" t="s">
        <v>81</v>
      </c>
      <c r="AW314" s="13" t="s">
        <v>35</v>
      </c>
      <c r="AX314" s="13" t="s">
        <v>72</v>
      </c>
      <c r="AY314" s="271" t="s">
        <v>210</v>
      </c>
    </row>
    <row r="315" s="13" customFormat="1">
      <c r="B315" s="261"/>
      <c r="C315" s="262"/>
      <c r="D315" s="248" t="s">
        <v>221</v>
      </c>
      <c r="E315" s="263" t="s">
        <v>21</v>
      </c>
      <c r="F315" s="264" t="s">
        <v>477</v>
      </c>
      <c r="G315" s="262"/>
      <c r="H315" s="265">
        <v>18</v>
      </c>
      <c r="I315" s="266"/>
      <c r="J315" s="262"/>
      <c r="K315" s="262"/>
      <c r="L315" s="267"/>
      <c r="M315" s="268"/>
      <c r="N315" s="269"/>
      <c r="O315" s="269"/>
      <c r="P315" s="269"/>
      <c r="Q315" s="269"/>
      <c r="R315" s="269"/>
      <c r="S315" s="269"/>
      <c r="T315" s="270"/>
      <c r="AT315" s="271" t="s">
        <v>221</v>
      </c>
      <c r="AU315" s="271" t="s">
        <v>81</v>
      </c>
      <c r="AV315" s="13" t="s">
        <v>81</v>
      </c>
      <c r="AW315" s="13" t="s">
        <v>35</v>
      </c>
      <c r="AX315" s="13" t="s">
        <v>72</v>
      </c>
      <c r="AY315" s="271" t="s">
        <v>210</v>
      </c>
    </row>
    <row r="316" s="13" customFormat="1">
      <c r="B316" s="261"/>
      <c r="C316" s="262"/>
      <c r="D316" s="248" t="s">
        <v>221</v>
      </c>
      <c r="E316" s="263" t="s">
        <v>21</v>
      </c>
      <c r="F316" s="264" t="s">
        <v>478</v>
      </c>
      <c r="G316" s="262"/>
      <c r="H316" s="265">
        <v>7.5</v>
      </c>
      <c r="I316" s="266"/>
      <c r="J316" s="262"/>
      <c r="K316" s="262"/>
      <c r="L316" s="267"/>
      <c r="M316" s="268"/>
      <c r="N316" s="269"/>
      <c r="O316" s="269"/>
      <c r="P316" s="269"/>
      <c r="Q316" s="269"/>
      <c r="R316" s="269"/>
      <c r="S316" s="269"/>
      <c r="T316" s="270"/>
      <c r="AT316" s="271" t="s">
        <v>221</v>
      </c>
      <c r="AU316" s="271" t="s">
        <v>81</v>
      </c>
      <c r="AV316" s="13" t="s">
        <v>81</v>
      </c>
      <c r="AW316" s="13" t="s">
        <v>35</v>
      </c>
      <c r="AX316" s="13" t="s">
        <v>72</v>
      </c>
      <c r="AY316" s="271" t="s">
        <v>210</v>
      </c>
    </row>
    <row r="317" s="14" customFormat="1">
      <c r="B317" s="272"/>
      <c r="C317" s="273"/>
      <c r="D317" s="248" t="s">
        <v>221</v>
      </c>
      <c r="E317" s="274" t="s">
        <v>21</v>
      </c>
      <c r="F317" s="275" t="s">
        <v>227</v>
      </c>
      <c r="G317" s="273"/>
      <c r="H317" s="276">
        <v>40.5</v>
      </c>
      <c r="I317" s="277"/>
      <c r="J317" s="273"/>
      <c r="K317" s="273"/>
      <c r="L317" s="278"/>
      <c r="M317" s="279"/>
      <c r="N317" s="280"/>
      <c r="O317" s="280"/>
      <c r="P317" s="280"/>
      <c r="Q317" s="280"/>
      <c r="R317" s="280"/>
      <c r="S317" s="280"/>
      <c r="T317" s="281"/>
      <c r="AT317" s="282" t="s">
        <v>221</v>
      </c>
      <c r="AU317" s="282" t="s">
        <v>81</v>
      </c>
      <c r="AV317" s="14" t="s">
        <v>217</v>
      </c>
      <c r="AW317" s="14" t="s">
        <v>35</v>
      </c>
      <c r="AX317" s="14" t="s">
        <v>79</v>
      </c>
      <c r="AY317" s="282" t="s">
        <v>210</v>
      </c>
    </row>
    <row r="318" s="1" customFormat="1" ht="14.4" customHeight="1">
      <c r="B318" s="47"/>
      <c r="C318" s="236" t="s">
        <v>479</v>
      </c>
      <c r="D318" s="236" t="s">
        <v>212</v>
      </c>
      <c r="E318" s="237" t="s">
        <v>480</v>
      </c>
      <c r="F318" s="238" t="s">
        <v>481</v>
      </c>
      <c r="G318" s="239" t="s">
        <v>482</v>
      </c>
      <c r="H318" s="240">
        <v>1</v>
      </c>
      <c r="I318" s="241"/>
      <c r="J318" s="242">
        <f>ROUND(I318*H318,2)</f>
        <v>0</v>
      </c>
      <c r="K318" s="238" t="s">
        <v>21</v>
      </c>
      <c r="L318" s="73"/>
      <c r="M318" s="243" t="s">
        <v>21</v>
      </c>
      <c r="N318" s="244" t="s">
        <v>43</v>
      </c>
      <c r="O318" s="48"/>
      <c r="P318" s="245">
        <f>O318*H318</f>
        <v>0</v>
      </c>
      <c r="Q318" s="245">
        <v>0</v>
      </c>
      <c r="R318" s="245">
        <f>Q318*H318</f>
        <v>0</v>
      </c>
      <c r="S318" s="245">
        <v>0</v>
      </c>
      <c r="T318" s="246">
        <f>S318*H318</f>
        <v>0</v>
      </c>
      <c r="AR318" s="25" t="s">
        <v>217</v>
      </c>
      <c r="AT318" s="25" t="s">
        <v>212</v>
      </c>
      <c r="AU318" s="25" t="s">
        <v>81</v>
      </c>
      <c r="AY318" s="25" t="s">
        <v>210</v>
      </c>
      <c r="BE318" s="247">
        <f>IF(N318="základní",J318,0)</f>
        <v>0</v>
      </c>
      <c r="BF318" s="247">
        <f>IF(N318="snížená",J318,0)</f>
        <v>0</v>
      </c>
      <c r="BG318" s="247">
        <f>IF(N318="zákl. přenesená",J318,0)</f>
        <v>0</v>
      </c>
      <c r="BH318" s="247">
        <f>IF(N318="sníž. přenesená",J318,0)</f>
        <v>0</v>
      </c>
      <c r="BI318" s="247">
        <f>IF(N318="nulová",J318,0)</f>
        <v>0</v>
      </c>
      <c r="BJ318" s="25" t="s">
        <v>79</v>
      </c>
      <c r="BK318" s="247">
        <f>ROUND(I318*H318,2)</f>
        <v>0</v>
      </c>
      <c r="BL318" s="25" t="s">
        <v>217</v>
      </c>
      <c r="BM318" s="25" t="s">
        <v>483</v>
      </c>
    </row>
    <row r="319" s="1" customFormat="1" ht="14.4" customHeight="1">
      <c r="B319" s="47"/>
      <c r="C319" s="236" t="s">
        <v>484</v>
      </c>
      <c r="D319" s="236" t="s">
        <v>212</v>
      </c>
      <c r="E319" s="237" t="s">
        <v>485</v>
      </c>
      <c r="F319" s="238" t="s">
        <v>486</v>
      </c>
      <c r="G319" s="239" t="s">
        <v>391</v>
      </c>
      <c r="H319" s="240">
        <v>11</v>
      </c>
      <c r="I319" s="241"/>
      <c r="J319" s="242">
        <f>ROUND(I319*H319,2)</f>
        <v>0</v>
      </c>
      <c r="K319" s="238" t="s">
        <v>216</v>
      </c>
      <c r="L319" s="73"/>
      <c r="M319" s="243" t="s">
        <v>21</v>
      </c>
      <c r="N319" s="244" t="s">
        <v>43</v>
      </c>
      <c r="O319" s="48"/>
      <c r="P319" s="245">
        <f>O319*H319</f>
        <v>0</v>
      </c>
      <c r="Q319" s="245">
        <v>0</v>
      </c>
      <c r="R319" s="245">
        <f>Q319*H319</f>
        <v>0</v>
      </c>
      <c r="S319" s="245">
        <v>0.48199999999999998</v>
      </c>
      <c r="T319" s="246">
        <f>S319*H319</f>
        <v>5.3019999999999996</v>
      </c>
      <c r="AR319" s="25" t="s">
        <v>217</v>
      </c>
      <c r="AT319" s="25" t="s">
        <v>212</v>
      </c>
      <c r="AU319" s="25" t="s">
        <v>81</v>
      </c>
      <c r="AY319" s="25" t="s">
        <v>210</v>
      </c>
      <c r="BE319" s="247">
        <f>IF(N319="základní",J319,0)</f>
        <v>0</v>
      </c>
      <c r="BF319" s="247">
        <f>IF(N319="snížená",J319,0)</f>
        <v>0</v>
      </c>
      <c r="BG319" s="247">
        <f>IF(N319="zákl. přenesená",J319,0)</f>
        <v>0</v>
      </c>
      <c r="BH319" s="247">
        <f>IF(N319="sníž. přenesená",J319,0)</f>
        <v>0</v>
      </c>
      <c r="BI319" s="247">
        <f>IF(N319="nulová",J319,0)</f>
        <v>0</v>
      </c>
      <c r="BJ319" s="25" t="s">
        <v>79</v>
      </c>
      <c r="BK319" s="247">
        <f>ROUND(I319*H319,2)</f>
        <v>0</v>
      </c>
      <c r="BL319" s="25" t="s">
        <v>217</v>
      </c>
      <c r="BM319" s="25" t="s">
        <v>487</v>
      </c>
    </row>
    <row r="320" s="1" customFormat="1">
      <c r="B320" s="47"/>
      <c r="C320" s="75"/>
      <c r="D320" s="248" t="s">
        <v>219</v>
      </c>
      <c r="E320" s="75"/>
      <c r="F320" s="249" t="s">
        <v>488</v>
      </c>
      <c r="G320" s="75"/>
      <c r="H320" s="75"/>
      <c r="I320" s="204"/>
      <c r="J320" s="75"/>
      <c r="K320" s="75"/>
      <c r="L320" s="73"/>
      <c r="M320" s="250"/>
      <c r="N320" s="48"/>
      <c r="O320" s="48"/>
      <c r="P320" s="48"/>
      <c r="Q320" s="48"/>
      <c r="R320" s="48"/>
      <c r="S320" s="48"/>
      <c r="T320" s="96"/>
      <c r="AT320" s="25" t="s">
        <v>219</v>
      </c>
      <c r="AU320" s="25" t="s">
        <v>81</v>
      </c>
    </row>
    <row r="321" s="12" customFormat="1">
      <c r="B321" s="251"/>
      <c r="C321" s="252"/>
      <c r="D321" s="248" t="s">
        <v>221</v>
      </c>
      <c r="E321" s="253" t="s">
        <v>21</v>
      </c>
      <c r="F321" s="254" t="s">
        <v>222</v>
      </c>
      <c r="G321" s="252"/>
      <c r="H321" s="253" t="s">
        <v>21</v>
      </c>
      <c r="I321" s="255"/>
      <c r="J321" s="252"/>
      <c r="K321" s="252"/>
      <c r="L321" s="256"/>
      <c r="M321" s="257"/>
      <c r="N321" s="258"/>
      <c r="O321" s="258"/>
      <c r="P321" s="258"/>
      <c r="Q321" s="258"/>
      <c r="R321" s="258"/>
      <c r="S321" s="258"/>
      <c r="T321" s="259"/>
      <c r="AT321" s="260" t="s">
        <v>221</v>
      </c>
      <c r="AU321" s="260" t="s">
        <v>81</v>
      </c>
      <c r="AV321" s="12" t="s">
        <v>79</v>
      </c>
      <c r="AW321" s="12" t="s">
        <v>35</v>
      </c>
      <c r="AX321" s="12" t="s">
        <v>72</v>
      </c>
      <c r="AY321" s="260" t="s">
        <v>210</v>
      </c>
    </row>
    <row r="322" s="13" customFormat="1">
      <c r="B322" s="261"/>
      <c r="C322" s="262"/>
      <c r="D322" s="248" t="s">
        <v>221</v>
      </c>
      <c r="E322" s="263" t="s">
        <v>21</v>
      </c>
      <c r="F322" s="264" t="s">
        <v>123</v>
      </c>
      <c r="G322" s="262"/>
      <c r="H322" s="265">
        <v>11</v>
      </c>
      <c r="I322" s="266"/>
      <c r="J322" s="262"/>
      <c r="K322" s="262"/>
      <c r="L322" s="267"/>
      <c r="M322" s="268"/>
      <c r="N322" s="269"/>
      <c r="O322" s="269"/>
      <c r="P322" s="269"/>
      <c r="Q322" s="269"/>
      <c r="R322" s="269"/>
      <c r="S322" s="269"/>
      <c r="T322" s="270"/>
      <c r="AT322" s="271" t="s">
        <v>221</v>
      </c>
      <c r="AU322" s="271" t="s">
        <v>81</v>
      </c>
      <c r="AV322" s="13" t="s">
        <v>81</v>
      </c>
      <c r="AW322" s="13" t="s">
        <v>35</v>
      </c>
      <c r="AX322" s="13" t="s">
        <v>79</v>
      </c>
      <c r="AY322" s="271" t="s">
        <v>210</v>
      </c>
    </row>
    <row r="323" s="1" customFormat="1" ht="14.4" customHeight="1">
      <c r="B323" s="47"/>
      <c r="C323" s="236" t="s">
        <v>489</v>
      </c>
      <c r="D323" s="236" t="s">
        <v>212</v>
      </c>
      <c r="E323" s="237" t="s">
        <v>490</v>
      </c>
      <c r="F323" s="238" t="s">
        <v>491</v>
      </c>
      <c r="G323" s="239" t="s">
        <v>251</v>
      </c>
      <c r="H323" s="240">
        <v>5.2000000000000002</v>
      </c>
      <c r="I323" s="241"/>
      <c r="J323" s="242">
        <f>ROUND(I323*H323,2)</f>
        <v>0</v>
      </c>
      <c r="K323" s="238" t="s">
        <v>21</v>
      </c>
      <c r="L323" s="73"/>
      <c r="M323" s="243" t="s">
        <v>21</v>
      </c>
      <c r="N323" s="244" t="s">
        <v>43</v>
      </c>
      <c r="O323" s="48"/>
      <c r="P323" s="245">
        <f>O323*H323</f>
        <v>0</v>
      </c>
      <c r="Q323" s="245">
        <v>0</v>
      </c>
      <c r="R323" s="245">
        <f>Q323*H323</f>
        <v>0</v>
      </c>
      <c r="S323" s="245">
        <v>0.074999999999999997</v>
      </c>
      <c r="T323" s="246">
        <f>S323*H323</f>
        <v>0.39000000000000001</v>
      </c>
      <c r="AR323" s="25" t="s">
        <v>217</v>
      </c>
      <c r="AT323" s="25" t="s">
        <v>212</v>
      </c>
      <c r="AU323" s="25" t="s">
        <v>81</v>
      </c>
      <c r="AY323" s="25" t="s">
        <v>210</v>
      </c>
      <c r="BE323" s="247">
        <f>IF(N323="základní",J323,0)</f>
        <v>0</v>
      </c>
      <c r="BF323" s="247">
        <f>IF(N323="snížená",J323,0)</f>
        <v>0</v>
      </c>
      <c r="BG323" s="247">
        <f>IF(N323="zákl. přenesená",J323,0)</f>
        <v>0</v>
      </c>
      <c r="BH323" s="247">
        <f>IF(N323="sníž. přenesená",J323,0)</f>
        <v>0</v>
      </c>
      <c r="BI323" s="247">
        <f>IF(N323="nulová",J323,0)</f>
        <v>0</v>
      </c>
      <c r="BJ323" s="25" t="s">
        <v>79</v>
      </c>
      <c r="BK323" s="247">
        <f>ROUND(I323*H323,2)</f>
        <v>0</v>
      </c>
      <c r="BL323" s="25" t="s">
        <v>217</v>
      </c>
      <c r="BM323" s="25" t="s">
        <v>492</v>
      </c>
    </row>
    <row r="324" s="1" customFormat="1">
      <c r="B324" s="47"/>
      <c r="C324" s="75"/>
      <c r="D324" s="248" t="s">
        <v>219</v>
      </c>
      <c r="E324" s="75"/>
      <c r="F324" s="249" t="s">
        <v>488</v>
      </c>
      <c r="G324" s="75"/>
      <c r="H324" s="75"/>
      <c r="I324" s="204"/>
      <c r="J324" s="75"/>
      <c r="K324" s="75"/>
      <c r="L324" s="73"/>
      <c r="M324" s="250"/>
      <c r="N324" s="48"/>
      <c r="O324" s="48"/>
      <c r="P324" s="48"/>
      <c r="Q324" s="48"/>
      <c r="R324" s="48"/>
      <c r="S324" s="48"/>
      <c r="T324" s="96"/>
      <c r="AT324" s="25" t="s">
        <v>219</v>
      </c>
      <c r="AU324" s="25" t="s">
        <v>81</v>
      </c>
    </row>
    <row r="325" s="12" customFormat="1">
      <c r="B325" s="251"/>
      <c r="C325" s="252"/>
      <c r="D325" s="248" t="s">
        <v>221</v>
      </c>
      <c r="E325" s="253" t="s">
        <v>21</v>
      </c>
      <c r="F325" s="254" t="s">
        <v>222</v>
      </c>
      <c r="G325" s="252"/>
      <c r="H325" s="253" t="s">
        <v>21</v>
      </c>
      <c r="I325" s="255"/>
      <c r="J325" s="252"/>
      <c r="K325" s="252"/>
      <c r="L325" s="256"/>
      <c r="M325" s="257"/>
      <c r="N325" s="258"/>
      <c r="O325" s="258"/>
      <c r="P325" s="258"/>
      <c r="Q325" s="258"/>
      <c r="R325" s="258"/>
      <c r="S325" s="258"/>
      <c r="T325" s="259"/>
      <c r="AT325" s="260" t="s">
        <v>221</v>
      </c>
      <c r="AU325" s="260" t="s">
        <v>81</v>
      </c>
      <c r="AV325" s="12" t="s">
        <v>79</v>
      </c>
      <c r="AW325" s="12" t="s">
        <v>35</v>
      </c>
      <c r="AX325" s="12" t="s">
        <v>72</v>
      </c>
      <c r="AY325" s="260" t="s">
        <v>210</v>
      </c>
    </row>
    <row r="326" s="13" customFormat="1">
      <c r="B326" s="261"/>
      <c r="C326" s="262"/>
      <c r="D326" s="248" t="s">
        <v>221</v>
      </c>
      <c r="E326" s="263" t="s">
        <v>21</v>
      </c>
      <c r="F326" s="264" t="s">
        <v>493</v>
      </c>
      <c r="G326" s="262"/>
      <c r="H326" s="265">
        <v>5.2000000000000002</v>
      </c>
      <c r="I326" s="266"/>
      <c r="J326" s="262"/>
      <c r="K326" s="262"/>
      <c r="L326" s="267"/>
      <c r="M326" s="268"/>
      <c r="N326" s="269"/>
      <c r="O326" s="269"/>
      <c r="P326" s="269"/>
      <c r="Q326" s="269"/>
      <c r="R326" s="269"/>
      <c r="S326" s="269"/>
      <c r="T326" s="270"/>
      <c r="AT326" s="271" t="s">
        <v>221</v>
      </c>
      <c r="AU326" s="271" t="s">
        <v>81</v>
      </c>
      <c r="AV326" s="13" t="s">
        <v>81</v>
      </c>
      <c r="AW326" s="13" t="s">
        <v>35</v>
      </c>
      <c r="AX326" s="13" t="s">
        <v>79</v>
      </c>
      <c r="AY326" s="271" t="s">
        <v>210</v>
      </c>
    </row>
    <row r="327" s="1" customFormat="1" ht="14.4" customHeight="1">
      <c r="B327" s="47"/>
      <c r="C327" s="236" t="s">
        <v>494</v>
      </c>
      <c r="D327" s="236" t="s">
        <v>212</v>
      </c>
      <c r="E327" s="237" t="s">
        <v>495</v>
      </c>
      <c r="F327" s="238" t="s">
        <v>496</v>
      </c>
      <c r="G327" s="239" t="s">
        <v>391</v>
      </c>
      <c r="H327" s="240">
        <v>10</v>
      </c>
      <c r="I327" s="241"/>
      <c r="J327" s="242">
        <f>ROUND(I327*H327,2)</f>
        <v>0</v>
      </c>
      <c r="K327" s="238" t="s">
        <v>216</v>
      </c>
      <c r="L327" s="73"/>
      <c r="M327" s="243" t="s">
        <v>21</v>
      </c>
      <c r="N327" s="244" t="s">
        <v>43</v>
      </c>
      <c r="O327" s="48"/>
      <c r="P327" s="245">
        <f>O327*H327</f>
        <v>0</v>
      </c>
      <c r="Q327" s="245">
        <v>0</v>
      </c>
      <c r="R327" s="245">
        <f>Q327*H327</f>
        <v>0</v>
      </c>
      <c r="S327" s="245">
        <v>0.086999999999999994</v>
      </c>
      <c r="T327" s="246">
        <f>S327*H327</f>
        <v>0.86999999999999988</v>
      </c>
      <c r="AR327" s="25" t="s">
        <v>217</v>
      </c>
      <c r="AT327" s="25" t="s">
        <v>212</v>
      </c>
      <c r="AU327" s="25" t="s">
        <v>81</v>
      </c>
      <c r="AY327" s="25" t="s">
        <v>210</v>
      </c>
      <c r="BE327" s="247">
        <f>IF(N327="základní",J327,0)</f>
        <v>0</v>
      </c>
      <c r="BF327" s="247">
        <f>IF(N327="snížená",J327,0)</f>
        <v>0</v>
      </c>
      <c r="BG327" s="247">
        <f>IF(N327="zákl. přenesená",J327,0)</f>
        <v>0</v>
      </c>
      <c r="BH327" s="247">
        <f>IF(N327="sníž. přenesená",J327,0)</f>
        <v>0</v>
      </c>
      <c r="BI327" s="247">
        <f>IF(N327="nulová",J327,0)</f>
        <v>0</v>
      </c>
      <c r="BJ327" s="25" t="s">
        <v>79</v>
      </c>
      <c r="BK327" s="247">
        <f>ROUND(I327*H327,2)</f>
        <v>0</v>
      </c>
      <c r="BL327" s="25" t="s">
        <v>217</v>
      </c>
      <c r="BM327" s="25" t="s">
        <v>497</v>
      </c>
    </row>
    <row r="328" s="1" customFormat="1">
      <c r="B328" s="47"/>
      <c r="C328" s="75"/>
      <c r="D328" s="248" t="s">
        <v>219</v>
      </c>
      <c r="E328" s="75"/>
      <c r="F328" s="249" t="s">
        <v>498</v>
      </c>
      <c r="G328" s="75"/>
      <c r="H328" s="75"/>
      <c r="I328" s="204"/>
      <c r="J328" s="75"/>
      <c r="K328" s="75"/>
      <c r="L328" s="73"/>
      <c r="M328" s="250"/>
      <c r="N328" s="48"/>
      <c r="O328" s="48"/>
      <c r="P328" s="48"/>
      <c r="Q328" s="48"/>
      <c r="R328" s="48"/>
      <c r="S328" s="48"/>
      <c r="T328" s="96"/>
      <c r="AT328" s="25" t="s">
        <v>219</v>
      </c>
      <c r="AU328" s="25" t="s">
        <v>81</v>
      </c>
    </row>
    <row r="329" s="12" customFormat="1">
      <c r="B329" s="251"/>
      <c r="C329" s="252"/>
      <c r="D329" s="248" t="s">
        <v>221</v>
      </c>
      <c r="E329" s="253" t="s">
        <v>21</v>
      </c>
      <c r="F329" s="254" t="s">
        <v>222</v>
      </c>
      <c r="G329" s="252"/>
      <c r="H329" s="253" t="s">
        <v>21</v>
      </c>
      <c r="I329" s="255"/>
      <c r="J329" s="252"/>
      <c r="K329" s="252"/>
      <c r="L329" s="256"/>
      <c r="M329" s="257"/>
      <c r="N329" s="258"/>
      <c r="O329" s="258"/>
      <c r="P329" s="258"/>
      <c r="Q329" s="258"/>
      <c r="R329" s="258"/>
      <c r="S329" s="258"/>
      <c r="T329" s="259"/>
      <c r="AT329" s="260" t="s">
        <v>221</v>
      </c>
      <c r="AU329" s="260" t="s">
        <v>81</v>
      </c>
      <c r="AV329" s="12" t="s">
        <v>79</v>
      </c>
      <c r="AW329" s="12" t="s">
        <v>35</v>
      </c>
      <c r="AX329" s="12" t="s">
        <v>72</v>
      </c>
      <c r="AY329" s="260" t="s">
        <v>210</v>
      </c>
    </row>
    <row r="330" s="13" customFormat="1">
      <c r="B330" s="261"/>
      <c r="C330" s="262"/>
      <c r="D330" s="248" t="s">
        <v>221</v>
      </c>
      <c r="E330" s="263" t="s">
        <v>21</v>
      </c>
      <c r="F330" s="264" t="s">
        <v>117</v>
      </c>
      <c r="G330" s="262"/>
      <c r="H330" s="265">
        <v>10</v>
      </c>
      <c r="I330" s="266"/>
      <c r="J330" s="262"/>
      <c r="K330" s="262"/>
      <c r="L330" s="267"/>
      <c r="M330" s="268"/>
      <c r="N330" s="269"/>
      <c r="O330" s="269"/>
      <c r="P330" s="269"/>
      <c r="Q330" s="269"/>
      <c r="R330" s="269"/>
      <c r="S330" s="269"/>
      <c r="T330" s="270"/>
      <c r="AT330" s="271" t="s">
        <v>221</v>
      </c>
      <c r="AU330" s="271" t="s">
        <v>81</v>
      </c>
      <c r="AV330" s="13" t="s">
        <v>81</v>
      </c>
      <c r="AW330" s="13" t="s">
        <v>35</v>
      </c>
      <c r="AX330" s="13" t="s">
        <v>79</v>
      </c>
      <c r="AY330" s="271" t="s">
        <v>210</v>
      </c>
    </row>
    <row r="331" s="1" customFormat="1" ht="22.8" customHeight="1">
      <c r="B331" s="47"/>
      <c r="C331" s="236" t="s">
        <v>499</v>
      </c>
      <c r="D331" s="236" t="s">
        <v>212</v>
      </c>
      <c r="E331" s="237" t="s">
        <v>500</v>
      </c>
      <c r="F331" s="238" t="s">
        <v>501</v>
      </c>
      <c r="G331" s="239" t="s">
        <v>258</v>
      </c>
      <c r="H331" s="240">
        <v>113.36</v>
      </c>
      <c r="I331" s="241"/>
      <c r="J331" s="242">
        <f>ROUND(I331*H331,2)</f>
        <v>0</v>
      </c>
      <c r="K331" s="238" t="s">
        <v>216</v>
      </c>
      <c r="L331" s="73"/>
      <c r="M331" s="243" t="s">
        <v>21</v>
      </c>
      <c r="N331" s="244" t="s">
        <v>43</v>
      </c>
      <c r="O331" s="48"/>
      <c r="P331" s="245">
        <f>O331*H331</f>
        <v>0</v>
      </c>
      <c r="Q331" s="245">
        <v>0</v>
      </c>
      <c r="R331" s="245">
        <f>Q331*H331</f>
        <v>0</v>
      </c>
      <c r="S331" s="245">
        <v>2.2000000000000002</v>
      </c>
      <c r="T331" s="246">
        <f>S331*H331</f>
        <v>249.39200000000002</v>
      </c>
      <c r="AR331" s="25" t="s">
        <v>217</v>
      </c>
      <c r="AT331" s="25" t="s">
        <v>212</v>
      </c>
      <c r="AU331" s="25" t="s">
        <v>81</v>
      </c>
      <c r="AY331" s="25" t="s">
        <v>210</v>
      </c>
      <c r="BE331" s="247">
        <f>IF(N331="základní",J331,0)</f>
        <v>0</v>
      </c>
      <c r="BF331" s="247">
        <f>IF(N331="snížená",J331,0)</f>
        <v>0</v>
      </c>
      <c r="BG331" s="247">
        <f>IF(N331="zákl. přenesená",J331,0)</f>
        <v>0</v>
      </c>
      <c r="BH331" s="247">
        <f>IF(N331="sníž. přenesená",J331,0)</f>
        <v>0</v>
      </c>
      <c r="BI331" s="247">
        <f>IF(N331="nulová",J331,0)</f>
        <v>0</v>
      </c>
      <c r="BJ331" s="25" t="s">
        <v>79</v>
      </c>
      <c r="BK331" s="247">
        <f>ROUND(I331*H331,2)</f>
        <v>0</v>
      </c>
      <c r="BL331" s="25" t="s">
        <v>217</v>
      </c>
      <c r="BM331" s="25" t="s">
        <v>502</v>
      </c>
    </row>
    <row r="332" s="1" customFormat="1">
      <c r="B332" s="47"/>
      <c r="C332" s="75"/>
      <c r="D332" s="248" t="s">
        <v>219</v>
      </c>
      <c r="E332" s="75"/>
      <c r="F332" s="249" t="s">
        <v>503</v>
      </c>
      <c r="G332" s="75"/>
      <c r="H332" s="75"/>
      <c r="I332" s="204"/>
      <c r="J332" s="75"/>
      <c r="K332" s="75"/>
      <c r="L332" s="73"/>
      <c r="M332" s="250"/>
      <c r="N332" s="48"/>
      <c r="O332" s="48"/>
      <c r="P332" s="48"/>
      <c r="Q332" s="48"/>
      <c r="R332" s="48"/>
      <c r="S332" s="48"/>
      <c r="T332" s="96"/>
      <c r="AT332" s="25" t="s">
        <v>219</v>
      </c>
      <c r="AU332" s="25" t="s">
        <v>81</v>
      </c>
    </row>
    <row r="333" s="12" customFormat="1">
      <c r="B333" s="251"/>
      <c r="C333" s="252"/>
      <c r="D333" s="248" t="s">
        <v>221</v>
      </c>
      <c r="E333" s="253" t="s">
        <v>21</v>
      </c>
      <c r="F333" s="254" t="s">
        <v>222</v>
      </c>
      <c r="G333" s="252"/>
      <c r="H333" s="253" t="s">
        <v>21</v>
      </c>
      <c r="I333" s="255"/>
      <c r="J333" s="252"/>
      <c r="K333" s="252"/>
      <c r="L333" s="256"/>
      <c r="M333" s="257"/>
      <c r="N333" s="258"/>
      <c r="O333" s="258"/>
      <c r="P333" s="258"/>
      <c r="Q333" s="258"/>
      <c r="R333" s="258"/>
      <c r="S333" s="258"/>
      <c r="T333" s="259"/>
      <c r="AT333" s="260" t="s">
        <v>221</v>
      </c>
      <c r="AU333" s="260" t="s">
        <v>81</v>
      </c>
      <c r="AV333" s="12" t="s">
        <v>79</v>
      </c>
      <c r="AW333" s="12" t="s">
        <v>35</v>
      </c>
      <c r="AX333" s="12" t="s">
        <v>72</v>
      </c>
      <c r="AY333" s="260" t="s">
        <v>210</v>
      </c>
    </row>
    <row r="334" s="12" customFormat="1">
      <c r="B334" s="251"/>
      <c r="C334" s="252"/>
      <c r="D334" s="248" t="s">
        <v>221</v>
      </c>
      <c r="E334" s="253" t="s">
        <v>21</v>
      </c>
      <c r="F334" s="254" t="s">
        <v>416</v>
      </c>
      <c r="G334" s="252"/>
      <c r="H334" s="253" t="s">
        <v>21</v>
      </c>
      <c r="I334" s="255"/>
      <c r="J334" s="252"/>
      <c r="K334" s="252"/>
      <c r="L334" s="256"/>
      <c r="M334" s="257"/>
      <c r="N334" s="258"/>
      <c r="O334" s="258"/>
      <c r="P334" s="258"/>
      <c r="Q334" s="258"/>
      <c r="R334" s="258"/>
      <c r="S334" s="258"/>
      <c r="T334" s="259"/>
      <c r="AT334" s="260" t="s">
        <v>221</v>
      </c>
      <c r="AU334" s="260" t="s">
        <v>81</v>
      </c>
      <c r="AV334" s="12" t="s">
        <v>79</v>
      </c>
      <c r="AW334" s="12" t="s">
        <v>35</v>
      </c>
      <c r="AX334" s="12" t="s">
        <v>72</v>
      </c>
      <c r="AY334" s="260" t="s">
        <v>210</v>
      </c>
    </row>
    <row r="335" s="13" customFormat="1">
      <c r="B335" s="261"/>
      <c r="C335" s="262"/>
      <c r="D335" s="248" t="s">
        <v>221</v>
      </c>
      <c r="E335" s="263" t="s">
        <v>21</v>
      </c>
      <c r="F335" s="264" t="s">
        <v>504</v>
      </c>
      <c r="G335" s="262"/>
      <c r="H335" s="265">
        <v>16.199999999999999</v>
      </c>
      <c r="I335" s="266"/>
      <c r="J335" s="262"/>
      <c r="K335" s="262"/>
      <c r="L335" s="267"/>
      <c r="M335" s="268"/>
      <c r="N335" s="269"/>
      <c r="O335" s="269"/>
      <c r="P335" s="269"/>
      <c r="Q335" s="269"/>
      <c r="R335" s="269"/>
      <c r="S335" s="269"/>
      <c r="T335" s="270"/>
      <c r="AT335" s="271" t="s">
        <v>221</v>
      </c>
      <c r="AU335" s="271" t="s">
        <v>81</v>
      </c>
      <c r="AV335" s="13" t="s">
        <v>81</v>
      </c>
      <c r="AW335" s="13" t="s">
        <v>35</v>
      </c>
      <c r="AX335" s="13" t="s">
        <v>72</v>
      </c>
      <c r="AY335" s="271" t="s">
        <v>210</v>
      </c>
    </row>
    <row r="336" s="13" customFormat="1">
      <c r="B336" s="261"/>
      <c r="C336" s="262"/>
      <c r="D336" s="248" t="s">
        <v>221</v>
      </c>
      <c r="E336" s="263" t="s">
        <v>21</v>
      </c>
      <c r="F336" s="264" t="s">
        <v>505</v>
      </c>
      <c r="G336" s="262"/>
      <c r="H336" s="265">
        <v>2.1600000000000001</v>
      </c>
      <c r="I336" s="266"/>
      <c r="J336" s="262"/>
      <c r="K336" s="262"/>
      <c r="L336" s="267"/>
      <c r="M336" s="268"/>
      <c r="N336" s="269"/>
      <c r="O336" s="269"/>
      <c r="P336" s="269"/>
      <c r="Q336" s="269"/>
      <c r="R336" s="269"/>
      <c r="S336" s="269"/>
      <c r="T336" s="270"/>
      <c r="AT336" s="271" t="s">
        <v>221</v>
      </c>
      <c r="AU336" s="271" t="s">
        <v>81</v>
      </c>
      <c r="AV336" s="13" t="s">
        <v>81</v>
      </c>
      <c r="AW336" s="13" t="s">
        <v>35</v>
      </c>
      <c r="AX336" s="13" t="s">
        <v>72</v>
      </c>
      <c r="AY336" s="271" t="s">
        <v>210</v>
      </c>
    </row>
    <row r="337" s="12" customFormat="1">
      <c r="B337" s="251"/>
      <c r="C337" s="252"/>
      <c r="D337" s="248" t="s">
        <v>221</v>
      </c>
      <c r="E337" s="253" t="s">
        <v>21</v>
      </c>
      <c r="F337" s="254" t="s">
        <v>506</v>
      </c>
      <c r="G337" s="252"/>
      <c r="H337" s="253" t="s">
        <v>21</v>
      </c>
      <c r="I337" s="255"/>
      <c r="J337" s="252"/>
      <c r="K337" s="252"/>
      <c r="L337" s="256"/>
      <c r="M337" s="257"/>
      <c r="N337" s="258"/>
      <c r="O337" s="258"/>
      <c r="P337" s="258"/>
      <c r="Q337" s="258"/>
      <c r="R337" s="258"/>
      <c r="S337" s="258"/>
      <c r="T337" s="259"/>
      <c r="AT337" s="260" t="s">
        <v>221</v>
      </c>
      <c r="AU337" s="260" t="s">
        <v>81</v>
      </c>
      <c r="AV337" s="12" t="s">
        <v>79</v>
      </c>
      <c r="AW337" s="12" t="s">
        <v>35</v>
      </c>
      <c r="AX337" s="12" t="s">
        <v>72</v>
      </c>
      <c r="AY337" s="260" t="s">
        <v>210</v>
      </c>
    </row>
    <row r="338" s="13" customFormat="1">
      <c r="B338" s="261"/>
      <c r="C338" s="262"/>
      <c r="D338" s="248" t="s">
        <v>221</v>
      </c>
      <c r="E338" s="263" t="s">
        <v>21</v>
      </c>
      <c r="F338" s="264" t="s">
        <v>507</v>
      </c>
      <c r="G338" s="262"/>
      <c r="H338" s="265">
        <v>95</v>
      </c>
      <c r="I338" s="266"/>
      <c r="J338" s="262"/>
      <c r="K338" s="262"/>
      <c r="L338" s="267"/>
      <c r="M338" s="268"/>
      <c r="N338" s="269"/>
      <c r="O338" s="269"/>
      <c r="P338" s="269"/>
      <c r="Q338" s="269"/>
      <c r="R338" s="269"/>
      <c r="S338" s="269"/>
      <c r="T338" s="270"/>
      <c r="AT338" s="271" t="s">
        <v>221</v>
      </c>
      <c r="AU338" s="271" t="s">
        <v>81</v>
      </c>
      <c r="AV338" s="13" t="s">
        <v>81</v>
      </c>
      <c r="AW338" s="13" t="s">
        <v>35</v>
      </c>
      <c r="AX338" s="13" t="s">
        <v>72</v>
      </c>
      <c r="AY338" s="271" t="s">
        <v>210</v>
      </c>
    </row>
    <row r="339" s="14" customFormat="1">
      <c r="B339" s="272"/>
      <c r="C339" s="273"/>
      <c r="D339" s="248" t="s">
        <v>221</v>
      </c>
      <c r="E339" s="274" t="s">
        <v>21</v>
      </c>
      <c r="F339" s="275" t="s">
        <v>227</v>
      </c>
      <c r="G339" s="273"/>
      <c r="H339" s="276">
        <v>113.36</v>
      </c>
      <c r="I339" s="277"/>
      <c r="J339" s="273"/>
      <c r="K339" s="273"/>
      <c r="L339" s="278"/>
      <c r="M339" s="279"/>
      <c r="N339" s="280"/>
      <c r="O339" s="280"/>
      <c r="P339" s="280"/>
      <c r="Q339" s="280"/>
      <c r="R339" s="280"/>
      <c r="S339" s="280"/>
      <c r="T339" s="281"/>
      <c r="AT339" s="282" t="s">
        <v>221</v>
      </c>
      <c r="AU339" s="282" t="s">
        <v>81</v>
      </c>
      <c r="AV339" s="14" t="s">
        <v>217</v>
      </c>
      <c r="AW339" s="14" t="s">
        <v>35</v>
      </c>
      <c r="AX339" s="14" t="s">
        <v>79</v>
      </c>
      <c r="AY339" s="282" t="s">
        <v>210</v>
      </c>
    </row>
    <row r="340" s="1" customFormat="1" ht="14.4" customHeight="1">
      <c r="B340" s="47"/>
      <c r="C340" s="236" t="s">
        <v>508</v>
      </c>
      <c r="D340" s="236" t="s">
        <v>212</v>
      </c>
      <c r="E340" s="237" t="s">
        <v>509</v>
      </c>
      <c r="F340" s="238" t="s">
        <v>510</v>
      </c>
      <c r="G340" s="239" t="s">
        <v>391</v>
      </c>
      <c r="H340" s="240">
        <v>4</v>
      </c>
      <c r="I340" s="241"/>
      <c r="J340" s="242">
        <f>ROUND(I340*H340,2)</f>
        <v>0</v>
      </c>
      <c r="K340" s="238" t="s">
        <v>216</v>
      </c>
      <c r="L340" s="73"/>
      <c r="M340" s="243" t="s">
        <v>21</v>
      </c>
      <c r="N340" s="244" t="s">
        <v>43</v>
      </c>
      <c r="O340" s="48"/>
      <c r="P340" s="245">
        <f>O340*H340</f>
        <v>0</v>
      </c>
      <c r="Q340" s="245">
        <v>0</v>
      </c>
      <c r="R340" s="245">
        <f>Q340*H340</f>
        <v>0</v>
      </c>
      <c r="S340" s="245">
        <v>0.025000000000000001</v>
      </c>
      <c r="T340" s="246">
        <f>S340*H340</f>
        <v>0.10000000000000001</v>
      </c>
      <c r="AR340" s="25" t="s">
        <v>217</v>
      </c>
      <c r="AT340" s="25" t="s">
        <v>212</v>
      </c>
      <c r="AU340" s="25" t="s">
        <v>81</v>
      </c>
      <c r="AY340" s="25" t="s">
        <v>210</v>
      </c>
      <c r="BE340" s="247">
        <f>IF(N340="základní",J340,0)</f>
        <v>0</v>
      </c>
      <c r="BF340" s="247">
        <f>IF(N340="snížená",J340,0)</f>
        <v>0</v>
      </c>
      <c r="BG340" s="247">
        <f>IF(N340="zákl. přenesená",J340,0)</f>
        <v>0</v>
      </c>
      <c r="BH340" s="247">
        <f>IF(N340="sníž. přenesená",J340,0)</f>
        <v>0</v>
      </c>
      <c r="BI340" s="247">
        <f>IF(N340="nulová",J340,0)</f>
        <v>0</v>
      </c>
      <c r="BJ340" s="25" t="s">
        <v>79</v>
      </c>
      <c r="BK340" s="247">
        <f>ROUND(I340*H340,2)</f>
        <v>0</v>
      </c>
      <c r="BL340" s="25" t="s">
        <v>217</v>
      </c>
      <c r="BM340" s="25" t="s">
        <v>511</v>
      </c>
    </row>
    <row r="341" s="1" customFormat="1">
      <c r="B341" s="47"/>
      <c r="C341" s="75"/>
      <c r="D341" s="248" t="s">
        <v>219</v>
      </c>
      <c r="E341" s="75"/>
      <c r="F341" s="249" t="s">
        <v>512</v>
      </c>
      <c r="G341" s="75"/>
      <c r="H341" s="75"/>
      <c r="I341" s="204"/>
      <c r="J341" s="75"/>
      <c r="K341" s="75"/>
      <c r="L341" s="73"/>
      <c r="M341" s="250"/>
      <c r="N341" s="48"/>
      <c r="O341" s="48"/>
      <c r="P341" s="48"/>
      <c r="Q341" s="48"/>
      <c r="R341" s="48"/>
      <c r="S341" s="48"/>
      <c r="T341" s="96"/>
      <c r="AT341" s="25" t="s">
        <v>219</v>
      </c>
      <c r="AU341" s="25" t="s">
        <v>81</v>
      </c>
    </row>
    <row r="342" s="12" customFormat="1">
      <c r="B342" s="251"/>
      <c r="C342" s="252"/>
      <c r="D342" s="248" t="s">
        <v>221</v>
      </c>
      <c r="E342" s="253" t="s">
        <v>21</v>
      </c>
      <c r="F342" s="254" t="s">
        <v>222</v>
      </c>
      <c r="G342" s="252"/>
      <c r="H342" s="253" t="s">
        <v>21</v>
      </c>
      <c r="I342" s="255"/>
      <c r="J342" s="252"/>
      <c r="K342" s="252"/>
      <c r="L342" s="256"/>
      <c r="M342" s="257"/>
      <c r="N342" s="258"/>
      <c r="O342" s="258"/>
      <c r="P342" s="258"/>
      <c r="Q342" s="258"/>
      <c r="R342" s="258"/>
      <c r="S342" s="258"/>
      <c r="T342" s="259"/>
      <c r="AT342" s="260" t="s">
        <v>221</v>
      </c>
      <c r="AU342" s="260" t="s">
        <v>81</v>
      </c>
      <c r="AV342" s="12" t="s">
        <v>79</v>
      </c>
      <c r="AW342" s="12" t="s">
        <v>35</v>
      </c>
      <c r="AX342" s="12" t="s">
        <v>72</v>
      </c>
      <c r="AY342" s="260" t="s">
        <v>210</v>
      </c>
    </row>
    <row r="343" s="13" customFormat="1">
      <c r="B343" s="261"/>
      <c r="C343" s="262"/>
      <c r="D343" s="248" t="s">
        <v>221</v>
      </c>
      <c r="E343" s="263" t="s">
        <v>21</v>
      </c>
      <c r="F343" s="264" t="s">
        <v>217</v>
      </c>
      <c r="G343" s="262"/>
      <c r="H343" s="265">
        <v>4</v>
      </c>
      <c r="I343" s="266"/>
      <c r="J343" s="262"/>
      <c r="K343" s="262"/>
      <c r="L343" s="267"/>
      <c r="M343" s="268"/>
      <c r="N343" s="269"/>
      <c r="O343" s="269"/>
      <c r="P343" s="269"/>
      <c r="Q343" s="269"/>
      <c r="R343" s="269"/>
      <c r="S343" s="269"/>
      <c r="T343" s="270"/>
      <c r="AT343" s="271" t="s">
        <v>221</v>
      </c>
      <c r="AU343" s="271" t="s">
        <v>81</v>
      </c>
      <c r="AV343" s="13" t="s">
        <v>81</v>
      </c>
      <c r="AW343" s="13" t="s">
        <v>35</v>
      </c>
      <c r="AX343" s="13" t="s">
        <v>79</v>
      </c>
      <c r="AY343" s="271" t="s">
        <v>210</v>
      </c>
    </row>
    <row r="344" s="1" customFormat="1" ht="22.8" customHeight="1">
      <c r="B344" s="47"/>
      <c r="C344" s="236" t="s">
        <v>513</v>
      </c>
      <c r="D344" s="236" t="s">
        <v>212</v>
      </c>
      <c r="E344" s="237" t="s">
        <v>514</v>
      </c>
      <c r="F344" s="238" t="s">
        <v>515</v>
      </c>
      <c r="G344" s="239" t="s">
        <v>251</v>
      </c>
      <c r="H344" s="240">
        <v>100.40000000000001</v>
      </c>
      <c r="I344" s="241"/>
      <c r="J344" s="242">
        <f>ROUND(I344*H344,2)</f>
        <v>0</v>
      </c>
      <c r="K344" s="238" t="s">
        <v>216</v>
      </c>
      <c r="L344" s="73"/>
      <c r="M344" s="243" t="s">
        <v>21</v>
      </c>
      <c r="N344" s="244" t="s">
        <v>43</v>
      </c>
      <c r="O344" s="48"/>
      <c r="P344" s="245">
        <f>O344*H344</f>
        <v>0</v>
      </c>
      <c r="Q344" s="245">
        <v>0</v>
      </c>
      <c r="R344" s="245">
        <f>Q344*H344</f>
        <v>0</v>
      </c>
      <c r="S344" s="245">
        <v>0.036999999999999998</v>
      </c>
      <c r="T344" s="246">
        <f>S344*H344</f>
        <v>3.7147999999999999</v>
      </c>
      <c r="AR344" s="25" t="s">
        <v>217</v>
      </c>
      <c r="AT344" s="25" t="s">
        <v>212</v>
      </c>
      <c r="AU344" s="25" t="s">
        <v>81</v>
      </c>
      <c r="AY344" s="25" t="s">
        <v>210</v>
      </c>
      <c r="BE344" s="247">
        <f>IF(N344="základní",J344,0)</f>
        <v>0</v>
      </c>
      <c r="BF344" s="247">
        <f>IF(N344="snížená",J344,0)</f>
        <v>0</v>
      </c>
      <c r="BG344" s="247">
        <f>IF(N344="zákl. přenesená",J344,0)</f>
        <v>0</v>
      </c>
      <c r="BH344" s="247">
        <f>IF(N344="sníž. přenesená",J344,0)</f>
        <v>0</v>
      </c>
      <c r="BI344" s="247">
        <f>IF(N344="nulová",J344,0)</f>
        <v>0</v>
      </c>
      <c r="BJ344" s="25" t="s">
        <v>79</v>
      </c>
      <c r="BK344" s="247">
        <f>ROUND(I344*H344,2)</f>
        <v>0</v>
      </c>
      <c r="BL344" s="25" t="s">
        <v>217</v>
      </c>
      <c r="BM344" s="25" t="s">
        <v>516</v>
      </c>
    </row>
    <row r="345" s="12" customFormat="1">
      <c r="B345" s="251"/>
      <c r="C345" s="252"/>
      <c r="D345" s="248" t="s">
        <v>221</v>
      </c>
      <c r="E345" s="253" t="s">
        <v>21</v>
      </c>
      <c r="F345" s="254" t="s">
        <v>222</v>
      </c>
      <c r="G345" s="252"/>
      <c r="H345" s="253" t="s">
        <v>21</v>
      </c>
      <c r="I345" s="255"/>
      <c r="J345" s="252"/>
      <c r="K345" s="252"/>
      <c r="L345" s="256"/>
      <c r="M345" s="257"/>
      <c r="N345" s="258"/>
      <c r="O345" s="258"/>
      <c r="P345" s="258"/>
      <c r="Q345" s="258"/>
      <c r="R345" s="258"/>
      <c r="S345" s="258"/>
      <c r="T345" s="259"/>
      <c r="AT345" s="260" t="s">
        <v>221</v>
      </c>
      <c r="AU345" s="260" t="s">
        <v>81</v>
      </c>
      <c r="AV345" s="12" t="s">
        <v>79</v>
      </c>
      <c r="AW345" s="12" t="s">
        <v>35</v>
      </c>
      <c r="AX345" s="12" t="s">
        <v>72</v>
      </c>
      <c r="AY345" s="260" t="s">
        <v>210</v>
      </c>
    </row>
    <row r="346" s="13" customFormat="1">
      <c r="B346" s="261"/>
      <c r="C346" s="262"/>
      <c r="D346" s="248" t="s">
        <v>221</v>
      </c>
      <c r="E346" s="263" t="s">
        <v>21</v>
      </c>
      <c r="F346" s="264" t="s">
        <v>517</v>
      </c>
      <c r="G346" s="262"/>
      <c r="H346" s="265">
        <v>100.40000000000001</v>
      </c>
      <c r="I346" s="266"/>
      <c r="J346" s="262"/>
      <c r="K346" s="262"/>
      <c r="L346" s="267"/>
      <c r="M346" s="268"/>
      <c r="N346" s="269"/>
      <c r="O346" s="269"/>
      <c r="P346" s="269"/>
      <c r="Q346" s="269"/>
      <c r="R346" s="269"/>
      <c r="S346" s="269"/>
      <c r="T346" s="270"/>
      <c r="AT346" s="271" t="s">
        <v>221</v>
      </c>
      <c r="AU346" s="271" t="s">
        <v>81</v>
      </c>
      <c r="AV346" s="13" t="s">
        <v>81</v>
      </c>
      <c r="AW346" s="13" t="s">
        <v>35</v>
      </c>
      <c r="AX346" s="13" t="s">
        <v>79</v>
      </c>
      <c r="AY346" s="271" t="s">
        <v>210</v>
      </c>
    </row>
    <row r="347" s="1" customFormat="1" ht="14.4" customHeight="1">
      <c r="B347" s="47"/>
      <c r="C347" s="236" t="s">
        <v>518</v>
      </c>
      <c r="D347" s="236" t="s">
        <v>212</v>
      </c>
      <c r="E347" s="237" t="s">
        <v>519</v>
      </c>
      <c r="F347" s="238" t="s">
        <v>520</v>
      </c>
      <c r="G347" s="239" t="s">
        <v>391</v>
      </c>
      <c r="H347" s="240">
        <v>2</v>
      </c>
      <c r="I347" s="241"/>
      <c r="J347" s="242">
        <f>ROUND(I347*H347,2)</f>
        <v>0</v>
      </c>
      <c r="K347" s="238" t="s">
        <v>21</v>
      </c>
      <c r="L347" s="73"/>
      <c r="M347" s="243" t="s">
        <v>21</v>
      </c>
      <c r="N347" s="244" t="s">
        <v>43</v>
      </c>
      <c r="O347" s="48"/>
      <c r="P347" s="245">
        <f>O347*H347</f>
        <v>0</v>
      </c>
      <c r="Q347" s="245">
        <v>0</v>
      </c>
      <c r="R347" s="245">
        <f>Q347*H347</f>
        <v>0</v>
      </c>
      <c r="S347" s="245">
        <v>0</v>
      </c>
      <c r="T347" s="246">
        <f>S347*H347</f>
        <v>0</v>
      </c>
      <c r="AR347" s="25" t="s">
        <v>217</v>
      </c>
      <c r="AT347" s="25" t="s">
        <v>212</v>
      </c>
      <c r="AU347" s="25" t="s">
        <v>81</v>
      </c>
      <c r="AY347" s="25" t="s">
        <v>210</v>
      </c>
      <c r="BE347" s="247">
        <f>IF(N347="základní",J347,0)</f>
        <v>0</v>
      </c>
      <c r="BF347" s="247">
        <f>IF(N347="snížená",J347,0)</f>
        <v>0</v>
      </c>
      <c r="BG347" s="247">
        <f>IF(N347="zákl. přenesená",J347,0)</f>
        <v>0</v>
      </c>
      <c r="BH347" s="247">
        <f>IF(N347="sníž. přenesená",J347,0)</f>
        <v>0</v>
      </c>
      <c r="BI347" s="247">
        <f>IF(N347="nulová",J347,0)</f>
        <v>0</v>
      </c>
      <c r="BJ347" s="25" t="s">
        <v>79</v>
      </c>
      <c r="BK347" s="247">
        <f>ROUND(I347*H347,2)</f>
        <v>0</v>
      </c>
      <c r="BL347" s="25" t="s">
        <v>217</v>
      </c>
      <c r="BM347" s="25" t="s">
        <v>521</v>
      </c>
    </row>
    <row r="348" s="12" customFormat="1">
      <c r="B348" s="251"/>
      <c r="C348" s="252"/>
      <c r="D348" s="248" t="s">
        <v>221</v>
      </c>
      <c r="E348" s="253" t="s">
        <v>21</v>
      </c>
      <c r="F348" s="254" t="s">
        <v>222</v>
      </c>
      <c r="G348" s="252"/>
      <c r="H348" s="253" t="s">
        <v>21</v>
      </c>
      <c r="I348" s="255"/>
      <c r="J348" s="252"/>
      <c r="K348" s="252"/>
      <c r="L348" s="256"/>
      <c r="M348" s="257"/>
      <c r="N348" s="258"/>
      <c r="O348" s="258"/>
      <c r="P348" s="258"/>
      <c r="Q348" s="258"/>
      <c r="R348" s="258"/>
      <c r="S348" s="258"/>
      <c r="T348" s="259"/>
      <c r="AT348" s="260" t="s">
        <v>221</v>
      </c>
      <c r="AU348" s="260" t="s">
        <v>81</v>
      </c>
      <c r="AV348" s="12" t="s">
        <v>79</v>
      </c>
      <c r="AW348" s="12" t="s">
        <v>35</v>
      </c>
      <c r="AX348" s="12" t="s">
        <v>72</v>
      </c>
      <c r="AY348" s="260" t="s">
        <v>210</v>
      </c>
    </row>
    <row r="349" s="13" customFormat="1">
      <c r="B349" s="261"/>
      <c r="C349" s="262"/>
      <c r="D349" s="248" t="s">
        <v>221</v>
      </c>
      <c r="E349" s="263" t="s">
        <v>21</v>
      </c>
      <c r="F349" s="264" t="s">
        <v>522</v>
      </c>
      <c r="G349" s="262"/>
      <c r="H349" s="265">
        <v>2</v>
      </c>
      <c r="I349" s="266"/>
      <c r="J349" s="262"/>
      <c r="K349" s="262"/>
      <c r="L349" s="267"/>
      <c r="M349" s="268"/>
      <c r="N349" s="269"/>
      <c r="O349" s="269"/>
      <c r="P349" s="269"/>
      <c r="Q349" s="269"/>
      <c r="R349" s="269"/>
      <c r="S349" s="269"/>
      <c r="T349" s="270"/>
      <c r="AT349" s="271" t="s">
        <v>221</v>
      </c>
      <c r="AU349" s="271" t="s">
        <v>81</v>
      </c>
      <c r="AV349" s="13" t="s">
        <v>81</v>
      </c>
      <c r="AW349" s="13" t="s">
        <v>35</v>
      </c>
      <c r="AX349" s="13" t="s">
        <v>79</v>
      </c>
      <c r="AY349" s="271" t="s">
        <v>210</v>
      </c>
    </row>
    <row r="350" s="1" customFormat="1" ht="14.4" customHeight="1">
      <c r="B350" s="47"/>
      <c r="C350" s="236" t="s">
        <v>523</v>
      </c>
      <c r="D350" s="236" t="s">
        <v>212</v>
      </c>
      <c r="E350" s="237" t="s">
        <v>524</v>
      </c>
      <c r="F350" s="238" t="s">
        <v>525</v>
      </c>
      <c r="G350" s="239" t="s">
        <v>391</v>
      </c>
      <c r="H350" s="240">
        <v>2</v>
      </c>
      <c r="I350" s="241"/>
      <c r="J350" s="242">
        <f>ROUND(I350*H350,2)</f>
        <v>0</v>
      </c>
      <c r="K350" s="238" t="s">
        <v>21</v>
      </c>
      <c r="L350" s="73"/>
      <c r="M350" s="243" t="s">
        <v>21</v>
      </c>
      <c r="N350" s="244" t="s">
        <v>43</v>
      </c>
      <c r="O350" s="48"/>
      <c r="P350" s="245">
        <f>O350*H350</f>
        <v>0</v>
      </c>
      <c r="Q350" s="245">
        <v>0</v>
      </c>
      <c r="R350" s="245">
        <f>Q350*H350</f>
        <v>0</v>
      </c>
      <c r="S350" s="245">
        <v>0</v>
      </c>
      <c r="T350" s="246">
        <f>S350*H350</f>
        <v>0</v>
      </c>
      <c r="AR350" s="25" t="s">
        <v>217</v>
      </c>
      <c r="AT350" s="25" t="s">
        <v>212</v>
      </c>
      <c r="AU350" s="25" t="s">
        <v>81</v>
      </c>
      <c r="AY350" s="25" t="s">
        <v>210</v>
      </c>
      <c r="BE350" s="247">
        <f>IF(N350="základní",J350,0)</f>
        <v>0</v>
      </c>
      <c r="BF350" s="247">
        <f>IF(N350="snížená",J350,0)</f>
        <v>0</v>
      </c>
      <c r="BG350" s="247">
        <f>IF(N350="zákl. přenesená",J350,0)</f>
        <v>0</v>
      </c>
      <c r="BH350" s="247">
        <f>IF(N350="sníž. přenesená",J350,0)</f>
        <v>0</v>
      </c>
      <c r="BI350" s="247">
        <f>IF(N350="nulová",J350,0)</f>
        <v>0</v>
      </c>
      <c r="BJ350" s="25" t="s">
        <v>79</v>
      </c>
      <c r="BK350" s="247">
        <f>ROUND(I350*H350,2)</f>
        <v>0</v>
      </c>
      <c r="BL350" s="25" t="s">
        <v>217</v>
      </c>
      <c r="BM350" s="25" t="s">
        <v>526</v>
      </c>
    </row>
    <row r="351" s="12" customFormat="1">
      <c r="B351" s="251"/>
      <c r="C351" s="252"/>
      <c r="D351" s="248" t="s">
        <v>221</v>
      </c>
      <c r="E351" s="253" t="s">
        <v>21</v>
      </c>
      <c r="F351" s="254" t="s">
        <v>222</v>
      </c>
      <c r="G351" s="252"/>
      <c r="H351" s="253" t="s">
        <v>21</v>
      </c>
      <c r="I351" s="255"/>
      <c r="J351" s="252"/>
      <c r="K351" s="252"/>
      <c r="L351" s="256"/>
      <c r="M351" s="257"/>
      <c r="N351" s="258"/>
      <c r="O351" s="258"/>
      <c r="P351" s="258"/>
      <c r="Q351" s="258"/>
      <c r="R351" s="258"/>
      <c r="S351" s="258"/>
      <c r="T351" s="259"/>
      <c r="AT351" s="260" t="s">
        <v>221</v>
      </c>
      <c r="AU351" s="260" t="s">
        <v>81</v>
      </c>
      <c r="AV351" s="12" t="s">
        <v>79</v>
      </c>
      <c r="AW351" s="12" t="s">
        <v>35</v>
      </c>
      <c r="AX351" s="12" t="s">
        <v>72</v>
      </c>
      <c r="AY351" s="260" t="s">
        <v>210</v>
      </c>
    </row>
    <row r="352" s="13" customFormat="1">
      <c r="B352" s="261"/>
      <c r="C352" s="262"/>
      <c r="D352" s="248" t="s">
        <v>221</v>
      </c>
      <c r="E352" s="263" t="s">
        <v>21</v>
      </c>
      <c r="F352" s="264" t="s">
        <v>522</v>
      </c>
      <c r="G352" s="262"/>
      <c r="H352" s="265">
        <v>2</v>
      </c>
      <c r="I352" s="266"/>
      <c r="J352" s="262"/>
      <c r="K352" s="262"/>
      <c r="L352" s="267"/>
      <c r="M352" s="268"/>
      <c r="N352" s="269"/>
      <c r="O352" s="269"/>
      <c r="P352" s="269"/>
      <c r="Q352" s="269"/>
      <c r="R352" s="269"/>
      <c r="S352" s="269"/>
      <c r="T352" s="270"/>
      <c r="AT352" s="271" t="s">
        <v>221</v>
      </c>
      <c r="AU352" s="271" t="s">
        <v>81</v>
      </c>
      <c r="AV352" s="13" t="s">
        <v>81</v>
      </c>
      <c r="AW352" s="13" t="s">
        <v>35</v>
      </c>
      <c r="AX352" s="13" t="s">
        <v>79</v>
      </c>
      <c r="AY352" s="271" t="s">
        <v>210</v>
      </c>
    </row>
    <row r="353" s="1" customFormat="1" ht="34.2" customHeight="1">
      <c r="B353" s="47"/>
      <c r="C353" s="236" t="s">
        <v>527</v>
      </c>
      <c r="D353" s="236" t="s">
        <v>212</v>
      </c>
      <c r="E353" s="237" t="s">
        <v>528</v>
      </c>
      <c r="F353" s="238" t="s">
        <v>529</v>
      </c>
      <c r="G353" s="239" t="s">
        <v>215</v>
      </c>
      <c r="H353" s="240">
        <v>155.52000000000001</v>
      </c>
      <c r="I353" s="241"/>
      <c r="J353" s="242">
        <f>ROUND(I353*H353,2)</f>
        <v>0</v>
      </c>
      <c r="K353" s="238" t="s">
        <v>216</v>
      </c>
      <c r="L353" s="73"/>
      <c r="M353" s="243" t="s">
        <v>21</v>
      </c>
      <c r="N353" s="244" t="s">
        <v>43</v>
      </c>
      <c r="O353" s="48"/>
      <c r="P353" s="245">
        <f>O353*H353</f>
        <v>0</v>
      </c>
      <c r="Q353" s="245">
        <v>0</v>
      </c>
      <c r="R353" s="245">
        <f>Q353*H353</f>
        <v>0</v>
      </c>
      <c r="S353" s="245">
        <v>0.088999999999999996</v>
      </c>
      <c r="T353" s="246">
        <f>S353*H353</f>
        <v>13.841280000000001</v>
      </c>
      <c r="AR353" s="25" t="s">
        <v>217</v>
      </c>
      <c r="AT353" s="25" t="s">
        <v>212</v>
      </c>
      <c r="AU353" s="25" t="s">
        <v>81</v>
      </c>
      <c r="AY353" s="25" t="s">
        <v>210</v>
      </c>
      <c r="BE353" s="247">
        <f>IF(N353="základní",J353,0)</f>
        <v>0</v>
      </c>
      <c r="BF353" s="247">
        <f>IF(N353="snížená",J353,0)</f>
        <v>0</v>
      </c>
      <c r="BG353" s="247">
        <f>IF(N353="zákl. přenesená",J353,0)</f>
        <v>0</v>
      </c>
      <c r="BH353" s="247">
        <f>IF(N353="sníž. přenesená",J353,0)</f>
        <v>0</v>
      </c>
      <c r="BI353" s="247">
        <f>IF(N353="nulová",J353,0)</f>
        <v>0</v>
      </c>
      <c r="BJ353" s="25" t="s">
        <v>79</v>
      </c>
      <c r="BK353" s="247">
        <f>ROUND(I353*H353,2)</f>
        <v>0</v>
      </c>
      <c r="BL353" s="25" t="s">
        <v>217</v>
      </c>
      <c r="BM353" s="25" t="s">
        <v>530</v>
      </c>
    </row>
    <row r="354" s="1" customFormat="1">
      <c r="B354" s="47"/>
      <c r="C354" s="75"/>
      <c r="D354" s="248" t="s">
        <v>219</v>
      </c>
      <c r="E354" s="75"/>
      <c r="F354" s="249" t="s">
        <v>531</v>
      </c>
      <c r="G354" s="75"/>
      <c r="H354" s="75"/>
      <c r="I354" s="204"/>
      <c r="J354" s="75"/>
      <c r="K354" s="75"/>
      <c r="L354" s="73"/>
      <c r="M354" s="250"/>
      <c r="N354" s="48"/>
      <c r="O354" s="48"/>
      <c r="P354" s="48"/>
      <c r="Q354" s="48"/>
      <c r="R354" s="48"/>
      <c r="S354" s="48"/>
      <c r="T354" s="96"/>
      <c r="AT354" s="25" t="s">
        <v>219</v>
      </c>
      <c r="AU354" s="25" t="s">
        <v>81</v>
      </c>
    </row>
    <row r="355" s="12" customFormat="1">
      <c r="B355" s="251"/>
      <c r="C355" s="252"/>
      <c r="D355" s="248" t="s">
        <v>221</v>
      </c>
      <c r="E355" s="253" t="s">
        <v>21</v>
      </c>
      <c r="F355" s="254" t="s">
        <v>222</v>
      </c>
      <c r="G355" s="252"/>
      <c r="H355" s="253" t="s">
        <v>21</v>
      </c>
      <c r="I355" s="255"/>
      <c r="J355" s="252"/>
      <c r="K355" s="252"/>
      <c r="L355" s="256"/>
      <c r="M355" s="257"/>
      <c r="N355" s="258"/>
      <c r="O355" s="258"/>
      <c r="P355" s="258"/>
      <c r="Q355" s="258"/>
      <c r="R355" s="258"/>
      <c r="S355" s="258"/>
      <c r="T355" s="259"/>
      <c r="AT355" s="260" t="s">
        <v>221</v>
      </c>
      <c r="AU355" s="260" t="s">
        <v>81</v>
      </c>
      <c r="AV355" s="12" t="s">
        <v>79</v>
      </c>
      <c r="AW355" s="12" t="s">
        <v>35</v>
      </c>
      <c r="AX355" s="12" t="s">
        <v>72</v>
      </c>
      <c r="AY355" s="260" t="s">
        <v>210</v>
      </c>
    </row>
    <row r="356" s="13" customFormat="1">
      <c r="B356" s="261"/>
      <c r="C356" s="262"/>
      <c r="D356" s="248" t="s">
        <v>221</v>
      </c>
      <c r="E356" s="263" t="s">
        <v>21</v>
      </c>
      <c r="F356" s="264" t="s">
        <v>532</v>
      </c>
      <c r="G356" s="262"/>
      <c r="H356" s="265">
        <v>9</v>
      </c>
      <c r="I356" s="266"/>
      <c r="J356" s="262"/>
      <c r="K356" s="262"/>
      <c r="L356" s="267"/>
      <c r="M356" s="268"/>
      <c r="N356" s="269"/>
      <c r="O356" s="269"/>
      <c r="P356" s="269"/>
      <c r="Q356" s="269"/>
      <c r="R356" s="269"/>
      <c r="S356" s="269"/>
      <c r="T356" s="270"/>
      <c r="AT356" s="271" t="s">
        <v>221</v>
      </c>
      <c r="AU356" s="271" t="s">
        <v>81</v>
      </c>
      <c r="AV356" s="13" t="s">
        <v>81</v>
      </c>
      <c r="AW356" s="13" t="s">
        <v>35</v>
      </c>
      <c r="AX356" s="13" t="s">
        <v>72</v>
      </c>
      <c r="AY356" s="271" t="s">
        <v>210</v>
      </c>
    </row>
    <row r="357" s="13" customFormat="1">
      <c r="B357" s="261"/>
      <c r="C357" s="262"/>
      <c r="D357" s="248" t="s">
        <v>221</v>
      </c>
      <c r="E357" s="263" t="s">
        <v>21</v>
      </c>
      <c r="F357" s="264" t="s">
        <v>533</v>
      </c>
      <c r="G357" s="262"/>
      <c r="H357" s="265">
        <v>126</v>
      </c>
      <c r="I357" s="266"/>
      <c r="J357" s="262"/>
      <c r="K357" s="262"/>
      <c r="L357" s="267"/>
      <c r="M357" s="268"/>
      <c r="N357" s="269"/>
      <c r="O357" s="269"/>
      <c r="P357" s="269"/>
      <c r="Q357" s="269"/>
      <c r="R357" s="269"/>
      <c r="S357" s="269"/>
      <c r="T357" s="270"/>
      <c r="AT357" s="271" t="s">
        <v>221</v>
      </c>
      <c r="AU357" s="271" t="s">
        <v>81</v>
      </c>
      <c r="AV357" s="13" t="s">
        <v>81</v>
      </c>
      <c r="AW357" s="13" t="s">
        <v>35</v>
      </c>
      <c r="AX357" s="13" t="s">
        <v>72</v>
      </c>
      <c r="AY357" s="271" t="s">
        <v>210</v>
      </c>
    </row>
    <row r="358" s="13" customFormat="1">
      <c r="B358" s="261"/>
      <c r="C358" s="262"/>
      <c r="D358" s="248" t="s">
        <v>221</v>
      </c>
      <c r="E358" s="263" t="s">
        <v>21</v>
      </c>
      <c r="F358" s="264" t="s">
        <v>534</v>
      </c>
      <c r="G358" s="262"/>
      <c r="H358" s="265">
        <v>20.52</v>
      </c>
      <c r="I358" s="266"/>
      <c r="J358" s="262"/>
      <c r="K358" s="262"/>
      <c r="L358" s="267"/>
      <c r="M358" s="268"/>
      <c r="N358" s="269"/>
      <c r="O358" s="269"/>
      <c r="P358" s="269"/>
      <c r="Q358" s="269"/>
      <c r="R358" s="269"/>
      <c r="S358" s="269"/>
      <c r="T358" s="270"/>
      <c r="AT358" s="271" t="s">
        <v>221</v>
      </c>
      <c r="AU358" s="271" t="s">
        <v>81</v>
      </c>
      <c r="AV358" s="13" t="s">
        <v>81</v>
      </c>
      <c r="AW358" s="13" t="s">
        <v>35</v>
      </c>
      <c r="AX358" s="13" t="s">
        <v>72</v>
      </c>
      <c r="AY358" s="271" t="s">
        <v>210</v>
      </c>
    </row>
    <row r="359" s="14" customFormat="1">
      <c r="B359" s="272"/>
      <c r="C359" s="273"/>
      <c r="D359" s="248" t="s">
        <v>221</v>
      </c>
      <c r="E359" s="274" t="s">
        <v>21</v>
      </c>
      <c r="F359" s="275" t="s">
        <v>227</v>
      </c>
      <c r="G359" s="273"/>
      <c r="H359" s="276">
        <v>155.52000000000001</v>
      </c>
      <c r="I359" s="277"/>
      <c r="J359" s="273"/>
      <c r="K359" s="273"/>
      <c r="L359" s="278"/>
      <c r="M359" s="279"/>
      <c r="N359" s="280"/>
      <c r="O359" s="280"/>
      <c r="P359" s="280"/>
      <c r="Q359" s="280"/>
      <c r="R359" s="280"/>
      <c r="S359" s="280"/>
      <c r="T359" s="281"/>
      <c r="AT359" s="282" t="s">
        <v>221</v>
      </c>
      <c r="AU359" s="282" t="s">
        <v>81</v>
      </c>
      <c r="AV359" s="14" t="s">
        <v>217</v>
      </c>
      <c r="AW359" s="14" t="s">
        <v>35</v>
      </c>
      <c r="AX359" s="14" t="s">
        <v>79</v>
      </c>
      <c r="AY359" s="282" t="s">
        <v>210</v>
      </c>
    </row>
    <row r="360" s="1" customFormat="1" ht="14.4" customHeight="1">
      <c r="B360" s="47"/>
      <c r="C360" s="236" t="s">
        <v>535</v>
      </c>
      <c r="D360" s="236" t="s">
        <v>212</v>
      </c>
      <c r="E360" s="237" t="s">
        <v>536</v>
      </c>
      <c r="F360" s="238" t="s">
        <v>537</v>
      </c>
      <c r="G360" s="239" t="s">
        <v>391</v>
      </c>
      <c r="H360" s="240">
        <v>1</v>
      </c>
      <c r="I360" s="241"/>
      <c r="J360" s="242">
        <f>ROUND(I360*H360,2)</f>
        <v>0</v>
      </c>
      <c r="K360" s="238" t="s">
        <v>21</v>
      </c>
      <c r="L360" s="73"/>
      <c r="M360" s="243" t="s">
        <v>21</v>
      </c>
      <c r="N360" s="244" t="s">
        <v>43</v>
      </c>
      <c r="O360" s="48"/>
      <c r="P360" s="245">
        <f>O360*H360</f>
        <v>0</v>
      </c>
      <c r="Q360" s="245">
        <v>0</v>
      </c>
      <c r="R360" s="245">
        <f>Q360*H360</f>
        <v>0</v>
      </c>
      <c r="S360" s="245">
        <v>0</v>
      </c>
      <c r="T360" s="246">
        <f>S360*H360</f>
        <v>0</v>
      </c>
      <c r="AR360" s="25" t="s">
        <v>217</v>
      </c>
      <c r="AT360" s="25" t="s">
        <v>212</v>
      </c>
      <c r="AU360" s="25" t="s">
        <v>81</v>
      </c>
      <c r="AY360" s="25" t="s">
        <v>210</v>
      </c>
      <c r="BE360" s="247">
        <f>IF(N360="základní",J360,0)</f>
        <v>0</v>
      </c>
      <c r="BF360" s="247">
        <f>IF(N360="snížená",J360,0)</f>
        <v>0</v>
      </c>
      <c r="BG360" s="247">
        <f>IF(N360="zákl. přenesená",J360,0)</f>
        <v>0</v>
      </c>
      <c r="BH360" s="247">
        <f>IF(N360="sníž. přenesená",J360,0)</f>
        <v>0</v>
      </c>
      <c r="BI360" s="247">
        <f>IF(N360="nulová",J360,0)</f>
        <v>0</v>
      </c>
      <c r="BJ360" s="25" t="s">
        <v>79</v>
      </c>
      <c r="BK360" s="247">
        <f>ROUND(I360*H360,2)</f>
        <v>0</v>
      </c>
      <c r="BL360" s="25" t="s">
        <v>217</v>
      </c>
      <c r="BM360" s="25" t="s">
        <v>538</v>
      </c>
    </row>
    <row r="361" s="12" customFormat="1">
      <c r="B361" s="251"/>
      <c r="C361" s="252"/>
      <c r="D361" s="248" t="s">
        <v>221</v>
      </c>
      <c r="E361" s="253" t="s">
        <v>21</v>
      </c>
      <c r="F361" s="254" t="s">
        <v>222</v>
      </c>
      <c r="G361" s="252"/>
      <c r="H361" s="253" t="s">
        <v>21</v>
      </c>
      <c r="I361" s="255"/>
      <c r="J361" s="252"/>
      <c r="K361" s="252"/>
      <c r="L361" s="256"/>
      <c r="M361" s="257"/>
      <c r="N361" s="258"/>
      <c r="O361" s="258"/>
      <c r="P361" s="258"/>
      <c r="Q361" s="258"/>
      <c r="R361" s="258"/>
      <c r="S361" s="258"/>
      <c r="T361" s="259"/>
      <c r="AT361" s="260" t="s">
        <v>221</v>
      </c>
      <c r="AU361" s="260" t="s">
        <v>81</v>
      </c>
      <c r="AV361" s="12" t="s">
        <v>79</v>
      </c>
      <c r="AW361" s="12" t="s">
        <v>35</v>
      </c>
      <c r="AX361" s="12" t="s">
        <v>72</v>
      </c>
      <c r="AY361" s="260" t="s">
        <v>210</v>
      </c>
    </row>
    <row r="362" s="13" customFormat="1">
      <c r="B362" s="261"/>
      <c r="C362" s="262"/>
      <c r="D362" s="248" t="s">
        <v>221</v>
      </c>
      <c r="E362" s="263" t="s">
        <v>21</v>
      </c>
      <c r="F362" s="264" t="s">
        <v>79</v>
      </c>
      <c r="G362" s="262"/>
      <c r="H362" s="265">
        <v>1</v>
      </c>
      <c r="I362" s="266"/>
      <c r="J362" s="262"/>
      <c r="K362" s="262"/>
      <c r="L362" s="267"/>
      <c r="M362" s="268"/>
      <c r="N362" s="269"/>
      <c r="O362" s="269"/>
      <c r="P362" s="269"/>
      <c r="Q362" s="269"/>
      <c r="R362" s="269"/>
      <c r="S362" s="269"/>
      <c r="T362" s="270"/>
      <c r="AT362" s="271" t="s">
        <v>221</v>
      </c>
      <c r="AU362" s="271" t="s">
        <v>81</v>
      </c>
      <c r="AV362" s="13" t="s">
        <v>81</v>
      </c>
      <c r="AW362" s="13" t="s">
        <v>35</v>
      </c>
      <c r="AX362" s="13" t="s">
        <v>79</v>
      </c>
      <c r="AY362" s="271" t="s">
        <v>210</v>
      </c>
    </row>
    <row r="363" s="1" customFormat="1" ht="14.4" customHeight="1">
      <c r="B363" s="47"/>
      <c r="C363" s="236" t="s">
        <v>539</v>
      </c>
      <c r="D363" s="236" t="s">
        <v>212</v>
      </c>
      <c r="E363" s="237" t="s">
        <v>540</v>
      </c>
      <c r="F363" s="238" t="s">
        <v>541</v>
      </c>
      <c r="G363" s="239" t="s">
        <v>391</v>
      </c>
      <c r="H363" s="240">
        <v>2</v>
      </c>
      <c r="I363" s="241"/>
      <c r="J363" s="242">
        <f>ROUND(I363*H363,2)</f>
        <v>0</v>
      </c>
      <c r="K363" s="238" t="s">
        <v>21</v>
      </c>
      <c r="L363" s="73"/>
      <c r="M363" s="243" t="s">
        <v>21</v>
      </c>
      <c r="N363" s="244" t="s">
        <v>43</v>
      </c>
      <c r="O363" s="48"/>
      <c r="P363" s="245">
        <f>O363*H363</f>
        <v>0</v>
      </c>
      <c r="Q363" s="245">
        <v>0</v>
      </c>
      <c r="R363" s="245">
        <f>Q363*H363</f>
        <v>0</v>
      </c>
      <c r="S363" s="245">
        <v>0</v>
      </c>
      <c r="T363" s="246">
        <f>S363*H363</f>
        <v>0</v>
      </c>
      <c r="AR363" s="25" t="s">
        <v>217</v>
      </c>
      <c r="AT363" s="25" t="s">
        <v>212</v>
      </c>
      <c r="AU363" s="25" t="s">
        <v>81</v>
      </c>
      <c r="AY363" s="25" t="s">
        <v>210</v>
      </c>
      <c r="BE363" s="247">
        <f>IF(N363="základní",J363,0)</f>
        <v>0</v>
      </c>
      <c r="BF363" s="247">
        <f>IF(N363="snížená",J363,0)</f>
        <v>0</v>
      </c>
      <c r="BG363" s="247">
        <f>IF(N363="zákl. přenesená",J363,0)</f>
        <v>0</v>
      </c>
      <c r="BH363" s="247">
        <f>IF(N363="sníž. přenesená",J363,0)</f>
        <v>0</v>
      </c>
      <c r="BI363" s="247">
        <f>IF(N363="nulová",J363,0)</f>
        <v>0</v>
      </c>
      <c r="BJ363" s="25" t="s">
        <v>79</v>
      </c>
      <c r="BK363" s="247">
        <f>ROUND(I363*H363,2)</f>
        <v>0</v>
      </c>
      <c r="BL363" s="25" t="s">
        <v>217</v>
      </c>
      <c r="BM363" s="25" t="s">
        <v>542</v>
      </c>
    </row>
    <row r="364" s="12" customFormat="1">
      <c r="B364" s="251"/>
      <c r="C364" s="252"/>
      <c r="D364" s="248" t="s">
        <v>221</v>
      </c>
      <c r="E364" s="253" t="s">
        <v>21</v>
      </c>
      <c r="F364" s="254" t="s">
        <v>222</v>
      </c>
      <c r="G364" s="252"/>
      <c r="H364" s="253" t="s">
        <v>21</v>
      </c>
      <c r="I364" s="255"/>
      <c r="J364" s="252"/>
      <c r="K364" s="252"/>
      <c r="L364" s="256"/>
      <c r="M364" s="257"/>
      <c r="N364" s="258"/>
      <c r="O364" s="258"/>
      <c r="P364" s="258"/>
      <c r="Q364" s="258"/>
      <c r="R364" s="258"/>
      <c r="S364" s="258"/>
      <c r="T364" s="259"/>
      <c r="AT364" s="260" t="s">
        <v>221</v>
      </c>
      <c r="AU364" s="260" t="s">
        <v>81</v>
      </c>
      <c r="AV364" s="12" t="s">
        <v>79</v>
      </c>
      <c r="AW364" s="12" t="s">
        <v>35</v>
      </c>
      <c r="AX364" s="12" t="s">
        <v>72</v>
      </c>
      <c r="AY364" s="260" t="s">
        <v>210</v>
      </c>
    </row>
    <row r="365" s="13" customFormat="1">
      <c r="B365" s="261"/>
      <c r="C365" s="262"/>
      <c r="D365" s="248" t="s">
        <v>221</v>
      </c>
      <c r="E365" s="263" t="s">
        <v>21</v>
      </c>
      <c r="F365" s="264" t="s">
        <v>522</v>
      </c>
      <c r="G365" s="262"/>
      <c r="H365" s="265">
        <v>2</v>
      </c>
      <c r="I365" s="266"/>
      <c r="J365" s="262"/>
      <c r="K365" s="262"/>
      <c r="L365" s="267"/>
      <c r="M365" s="268"/>
      <c r="N365" s="269"/>
      <c r="O365" s="269"/>
      <c r="P365" s="269"/>
      <c r="Q365" s="269"/>
      <c r="R365" s="269"/>
      <c r="S365" s="269"/>
      <c r="T365" s="270"/>
      <c r="AT365" s="271" t="s">
        <v>221</v>
      </c>
      <c r="AU365" s="271" t="s">
        <v>81</v>
      </c>
      <c r="AV365" s="13" t="s">
        <v>81</v>
      </c>
      <c r="AW365" s="13" t="s">
        <v>35</v>
      </c>
      <c r="AX365" s="13" t="s">
        <v>79</v>
      </c>
      <c r="AY365" s="271" t="s">
        <v>210</v>
      </c>
    </row>
    <row r="366" s="1" customFormat="1" ht="14.4" customHeight="1">
      <c r="B366" s="47"/>
      <c r="C366" s="236" t="s">
        <v>543</v>
      </c>
      <c r="D366" s="236" t="s">
        <v>212</v>
      </c>
      <c r="E366" s="237" t="s">
        <v>544</v>
      </c>
      <c r="F366" s="238" t="s">
        <v>545</v>
      </c>
      <c r="G366" s="239" t="s">
        <v>215</v>
      </c>
      <c r="H366" s="240">
        <v>7</v>
      </c>
      <c r="I366" s="241"/>
      <c r="J366" s="242">
        <f>ROUND(I366*H366,2)</f>
        <v>0</v>
      </c>
      <c r="K366" s="238" t="s">
        <v>21</v>
      </c>
      <c r="L366" s="73"/>
      <c r="M366" s="243" t="s">
        <v>21</v>
      </c>
      <c r="N366" s="244" t="s">
        <v>43</v>
      </c>
      <c r="O366" s="48"/>
      <c r="P366" s="245">
        <f>O366*H366</f>
        <v>0</v>
      </c>
      <c r="Q366" s="245">
        <v>0</v>
      </c>
      <c r="R366" s="245">
        <f>Q366*H366</f>
        <v>0</v>
      </c>
      <c r="S366" s="245">
        <v>0</v>
      </c>
      <c r="T366" s="246">
        <f>S366*H366</f>
        <v>0</v>
      </c>
      <c r="AR366" s="25" t="s">
        <v>217</v>
      </c>
      <c r="AT366" s="25" t="s">
        <v>212</v>
      </c>
      <c r="AU366" s="25" t="s">
        <v>81</v>
      </c>
      <c r="AY366" s="25" t="s">
        <v>210</v>
      </c>
      <c r="BE366" s="247">
        <f>IF(N366="základní",J366,0)</f>
        <v>0</v>
      </c>
      <c r="BF366" s="247">
        <f>IF(N366="snížená",J366,0)</f>
        <v>0</v>
      </c>
      <c r="BG366" s="247">
        <f>IF(N366="zákl. přenesená",J366,0)</f>
        <v>0</v>
      </c>
      <c r="BH366" s="247">
        <f>IF(N366="sníž. přenesená",J366,0)</f>
        <v>0</v>
      </c>
      <c r="BI366" s="247">
        <f>IF(N366="nulová",J366,0)</f>
        <v>0</v>
      </c>
      <c r="BJ366" s="25" t="s">
        <v>79</v>
      </c>
      <c r="BK366" s="247">
        <f>ROUND(I366*H366,2)</f>
        <v>0</v>
      </c>
      <c r="BL366" s="25" t="s">
        <v>217</v>
      </c>
      <c r="BM366" s="25" t="s">
        <v>546</v>
      </c>
    </row>
    <row r="367" s="12" customFormat="1">
      <c r="B367" s="251"/>
      <c r="C367" s="252"/>
      <c r="D367" s="248" t="s">
        <v>221</v>
      </c>
      <c r="E367" s="253" t="s">
        <v>21</v>
      </c>
      <c r="F367" s="254" t="s">
        <v>222</v>
      </c>
      <c r="G367" s="252"/>
      <c r="H367" s="253" t="s">
        <v>21</v>
      </c>
      <c r="I367" s="255"/>
      <c r="J367" s="252"/>
      <c r="K367" s="252"/>
      <c r="L367" s="256"/>
      <c r="M367" s="257"/>
      <c r="N367" s="258"/>
      <c r="O367" s="258"/>
      <c r="P367" s="258"/>
      <c r="Q367" s="258"/>
      <c r="R367" s="258"/>
      <c r="S367" s="258"/>
      <c r="T367" s="259"/>
      <c r="AT367" s="260" t="s">
        <v>221</v>
      </c>
      <c r="AU367" s="260" t="s">
        <v>81</v>
      </c>
      <c r="AV367" s="12" t="s">
        <v>79</v>
      </c>
      <c r="AW367" s="12" t="s">
        <v>35</v>
      </c>
      <c r="AX367" s="12" t="s">
        <v>72</v>
      </c>
      <c r="AY367" s="260" t="s">
        <v>210</v>
      </c>
    </row>
    <row r="368" s="13" customFormat="1">
      <c r="B368" s="261"/>
      <c r="C368" s="262"/>
      <c r="D368" s="248" t="s">
        <v>221</v>
      </c>
      <c r="E368" s="263" t="s">
        <v>21</v>
      </c>
      <c r="F368" s="264" t="s">
        <v>547</v>
      </c>
      <c r="G368" s="262"/>
      <c r="H368" s="265">
        <v>7</v>
      </c>
      <c r="I368" s="266"/>
      <c r="J368" s="262"/>
      <c r="K368" s="262"/>
      <c r="L368" s="267"/>
      <c r="M368" s="268"/>
      <c r="N368" s="269"/>
      <c r="O368" s="269"/>
      <c r="P368" s="269"/>
      <c r="Q368" s="269"/>
      <c r="R368" s="269"/>
      <c r="S368" s="269"/>
      <c r="T368" s="270"/>
      <c r="AT368" s="271" t="s">
        <v>221</v>
      </c>
      <c r="AU368" s="271" t="s">
        <v>81</v>
      </c>
      <c r="AV368" s="13" t="s">
        <v>81</v>
      </c>
      <c r="AW368" s="13" t="s">
        <v>35</v>
      </c>
      <c r="AX368" s="13" t="s">
        <v>79</v>
      </c>
      <c r="AY368" s="271" t="s">
        <v>210</v>
      </c>
    </row>
    <row r="369" s="1" customFormat="1" ht="14.4" customHeight="1">
      <c r="B369" s="47"/>
      <c r="C369" s="236" t="s">
        <v>548</v>
      </c>
      <c r="D369" s="236" t="s">
        <v>212</v>
      </c>
      <c r="E369" s="237" t="s">
        <v>549</v>
      </c>
      <c r="F369" s="238" t="s">
        <v>550</v>
      </c>
      <c r="G369" s="239" t="s">
        <v>215</v>
      </c>
      <c r="H369" s="240">
        <v>10</v>
      </c>
      <c r="I369" s="241"/>
      <c r="J369" s="242">
        <f>ROUND(I369*H369,2)</f>
        <v>0</v>
      </c>
      <c r="K369" s="238" t="s">
        <v>21</v>
      </c>
      <c r="L369" s="73"/>
      <c r="M369" s="243" t="s">
        <v>21</v>
      </c>
      <c r="N369" s="244" t="s">
        <v>43</v>
      </c>
      <c r="O369" s="48"/>
      <c r="P369" s="245">
        <f>O369*H369</f>
        <v>0</v>
      </c>
      <c r="Q369" s="245">
        <v>0</v>
      </c>
      <c r="R369" s="245">
        <f>Q369*H369</f>
        <v>0</v>
      </c>
      <c r="S369" s="245">
        <v>0</v>
      </c>
      <c r="T369" s="246">
        <f>S369*H369</f>
        <v>0</v>
      </c>
      <c r="AR369" s="25" t="s">
        <v>217</v>
      </c>
      <c r="AT369" s="25" t="s">
        <v>212</v>
      </c>
      <c r="AU369" s="25" t="s">
        <v>81</v>
      </c>
      <c r="AY369" s="25" t="s">
        <v>210</v>
      </c>
      <c r="BE369" s="247">
        <f>IF(N369="základní",J369,0)</f>
        <v>0</v>
      </c>
      <c r="BF369" s="247">
        <f>IF(N369="snížená",J369,0)</f>
        <v>0</v>
      </c>
      <c r="BG369" s="247">
        <f>IF(N369="zákl. přenesená",J369,0)</f>
        <v>0</v>
      </c>
      <c r="BH369" s="247">
        <f>IF(N369="sníž. přenesená",J369,0)</f>
        <v>0</v>
      </c>
      <c r="BI369" s="247">
        <f>IF(N369="nulová",J369,0)</f>
        <v>0</v>
      </c>
      <c r="BJ369" s="25" t="s">
        <v>79</v>
      </c>
      <c r="BK369" s="247">
        <f>ROUND(I369*H369,2)</f>
        <v>0</v>
      </c>
      <c r="BL369" s="25" t="s">
        <v>217</v>
      </c>
      <c r="BM369" s="25" t="s">
        <v>551</v>
      </c>
    </row>
    <row r="370" s="12" customFormat="1">
      <c r="B370" s="251"/>
      <c r="C370" s="252"/>
      <c r="D370" s="248" t="s">
        <v>221</v>
      </c>
      <c r="E370" s="253" t="s">
        <v>21</v>
      </c>
      <c r="F370" s="254" t="s">
        <v>222</v>
      </c>
      <c r="G370" s="252"/>
      <c r="H370" s="253" t="s">
        <v>21</v>
      </c>
      <c r="I370" s="255"/>
      <c r="J370" s="252"/>
      <c r="K370" s="252"/>
      <c r="L370" s="256"/>
      <c r="M370" s="257"/>
      <c r="N370" s="258"/>
      <c r="O370" s="258"/>
      <c r="P370" s="258"/>
      <c r="Q370" s="258"/>
      <c r="R370" s="258"/>
      <c r="S370" s="258"/>
      <c r="T370" s="259"/>
      <c r="AT370" s="260" t="s">
        <v>221</v>
      </c>
      <c r="AU370" s="260" t="s">
        <v>81</v>
      </c>
      <c r="AV370" s="12" t="s">
        <v>79</v>
      </c>
      <c r="AW370" s="12" t="s">
        <v>35</v>
      </c>
      <c r="AX370" s="12" t="s">
        <v>72</v>
      </c>
      <c r="AY370" s="260" t="s">
        <v>210</v>
      </c>
    </row>
    <row r="371" s="13" customFormat="1">
      <c r="B371" s="261"/>
      <c r="C371" s="262"/>
      <c r="D371" s="248" t="s">
        <v>221</v>
      </c>
      <c r="E371" s="263" t="s">
        <v>21</v>
      </c>
      <c r="F371" s="264" t="s">
        <v>117</v>
      </c>
      <c r="G371" s="262"/>
      <c r="H371" s="265">
        <v>10</v>
      </c>
      <c r="I371" s="266"/>
      <c r="J371" s="262"/>
      <c r="K371" s="262"/>
      <c r="L371" s="267"/>
      <c r="M371" s="268"/>
      <c r="N371" s="269"/>
      <c r="O371" s="269"/>
      <c r="P371" s="269"/>
      <c r="Q371" s="269"/>
      <c r="R371" s="269"/>
      <c r="S371" s="269"/>
      <c r="T371" s="270"/>
      <c r="AT371" s="271" t="s">
        <v>221</v>
      </c>
      <c r="AU371" s="271" t="s">
        <v>81</v>
      </c>
      <c r="AV371" s="13" t="s">
        <v>81</v>
      </c>
      <c r="AW371" s="13" t="s">
        <v>35</v>
      </c>
      <c r="AX371" s="13" t="s">
        <v>79</v>
      </c>
      <c r="AY371" s="271" t="s">
        <v>210</v>
      </c>
    </row>
    <row r="372" s="1" customFormat="1" ht="14.4" customHeight="1">
      <c r="B372" s="47"/>
      <c r="C372" s="236" t="s">
        <v>552</v>
      </c>
      <c r="D372" s="236" t="s">
        <v>212</v>
      </c>
      <c r="E372" s="237" t="s">
        <v>553</v>
      </c>
      <c r="F372" s="238" t="s">
        <v>554</v>
      </c>
      <c r="G372" s="239" t="s">
        <v>251</v>
      </c>
      <c r="H372" s="240">
        <v>53</v>
      </c>
      <c r="I372" s="241"/>
      <c r="J372" s="242">
        <f>ROUND(I372*H372,2)</f>
        <v>0</v>
      </c>
      <c r="K372" s="238" t="s">
        <v>21</v>
      </c>
      <c r="L372" s="73"/>
      <c r="M372" s="243" t="s">
        <v>21</v>
      </c>
      <c r="N372" s="244" t="s">
        <v>43</v>
      </c>
      <c r="O372" s="48"/>
      <c r="P372" s="245">
        <f>O372*H372</f>
        <v>0</v>
      </c>
      <c r="Q372" s="245">
        <v>0</v>
      </c>
      <c r="R372" s="245">
        <f>Q372*H372</f>
        <v>0</v>
      </c>
      <c r="S372" s="245">
        <v>0.25</v>
      </c>
      <c r="T372" s="246">
        <f>S372*H372</f>
        <v>13.25</v>
      </c>
      <c r="AR372" s="25" t="s">
        <v>217</v>
      </c>
      <c r="AT372" s="25" t="s">
        <v>212</v>
      </c>
      <c r="AU372" s="25" t="s">
        <v>81</v>
      </c>
      <c r="AY372" s="25" t="s">
        <v>210</v>
      </c>
      <c r="BE372" s="247">
        <f>IF(N372="základní",J372,0)</f>
        <v>0</v>
      </c>
      <c r="BF372" s="247">
        <f>IF(N372="snížená",J372,0)</f>
        <v>0</v>
      </c>
      <c r="BG372" s="247">
        <f>IF(N372="zákl. přenesená",J372,0)</f>
        <v>0</v>
      </c>
      <c r="BH372" s="247">
        <f>IF(N372="sníž. přenesená",J372,0)</f>
        <v>0</v>
      </c>
      <c r="BI372" s="247">
        <f>IF(N372="nulová",J372,0)</f>
        <v>0</v>
      </c>
      <c r="BJ372" s="25" t="s">
        <v>79</v>
      </c>
      <c r="BK372" s="247">
        <f>ROUND(I372*H372,2)</f>
        <v>0</v>
      </c>
      <c r="BL372" s="25" t="s">
        <v>217</v>
      </c>
      <c r="BM372" s="25" t="s">
        <v>555</v>
      </c>
    </row>
    <row r="373" s="12" customFormat="1">
      <c r="B373" s="251"/>
      <c r="C373" s="252"/>
      <c r="D373" s="248" t="s">
        <v>221</v>
      </c>
      <c r="E373" s="253" t="s">
        <v>21</v>
      </c>
      <c r="F373" s="254" t="s">
        <v>222</v>
      </c>
      <c r="G373" s="252"/>
      <c r="H373" s="253" t="s">
        <v>21</v>
      </c>
      <c r="I373" s="255"/>
      <c r="J373" s="252"/>
      <c r="K373" s="252"/>
      <c r="L373" s="256"/>
      <c r="M373" s="257"/>
      <c r="N373" s="258"/>
      <c r="O373" s="258"/>
      <c r="P373" s="258"/>
      <c r="Q373" s="258"/>
      <c r="R373" s="258"/>
      <c r="S373" s="258"/>
      <c r="T373" s="259"/>
      <c r="AT373" s="260" t="s">
        <v>221</v>
      </c>
      <c r="AU373" s="260" t="s">
        <v>81</v>
      </c>
      <c r="AV373" s="12" t="s">
        <v>79</v>
      </c>
      <c r="AW373" s="12" t="s">
        <v>35</v>
      </c>
      <c r="AX373" s="12" t="s">
        <v>72</v>
      </c>
      <c r="AY373" s="260" t="s">
        <v>210</v>
      </c>
    </row>
    <row r="374" s="13" customFormat="1">
      <c r="B374" s="261"/>
      <c r="C374" s="262"/>
      <c r="D374" s="248" t="s">
        <v>221</v>
      </c>
      <c r="E374" s="263" t="s">
        <v>21</v>
      </c>
      <c r="F374" s="264" t="s">
        <v>556</v>
      </c>
      <c r="G374" s="262"/>
      <c r="H374" s="265">
        <v>30</v>
      </c>
      <c r="I374" s="266"/>
      <c r="J374" s="262"/>
      <c r="K374" s="262"/>
      <c r="L374" s="267"/>
      <c r="M374" s="268"/>
      <c r="N374" s="269"/>
      <c r="O374" s="269"/>
      <c r="P374" s="269"/>
      <c r="Q374" s="269"/>
      <c r="R374" s="269"/>
      <c r="S374" s="269"/>
      <c r="T374" s="270"/>
      <c r="AT374" s="271" t="s">
        <v>221</v>
      </c>
      <c r="AU374" s="271" t="s">
        <v>81</v>
      </c>
      <c r="AV374" s="13" t="s">
        <v>81</v>
      </c>
      <c r="AW374" s="13" t="s">
        <v>35</v>
      </c>
      <c r="AX374" s="13" t="s">
        <v>72</v>
      </c>
      <c r="AY374" s="271" t="s">
        <v>210</v>
      </c>
    </row>
    <row r="375" s="13" customFormat="1">
      <c r="B375" s="261"/>
      <c r="C375" s="262"/>
      <c r="D375" s="248" t="s">
        <v>221</v>
      </c>
      <c r="E375" s="263" t="s">
        <v>21</v>
      </c>
      <c r="F375" s="264" t="s">
        <v>557</v>
      </c>
      <c r="G375" s="262"/>
      <c r="H375" s="265">
        <v>10</v>
      </c>
      <c r="I375" s="266"/>
      <c r="J375" s="262"/>
      <c r="K375" s="262"/>
      <c r="L375" s="267"/>
      <c r="M375" s="268"/>
      <c r="N375" s="269"/>
      <c r="O375" s="269"/>
      <c r="P375" s="269"/>
      <c r="Q375" s="269"/>
      <c r="R375" s="269"/>
      <c r="S375" s="269"/>
      <c r="T375" s="270"/>
      <c r="AT375" s="271" t="s">
        <v>221</v>
      </c>
      <c r="AU375" s="271" t="s">
        <v>81</v>
      </c>
      <c r="AV375" s="13" t="s">
        <v>81</v>
      </c>
      <c r="AW375" s="13" t="s">
        <v>35</v>
      </c>
      <c r="AX375" s="13" t="s">
        <v>72</v>
      </c>
      <c r="AY375" s="271" t="s">
        <v>210</v>
      </c>
    </row>
    <row r="376" s="13" customFormat="1">
      <c r="B376" s="261"/>
      <c r="C376" s="262"/>
      <c r="D376" s="248" t="s">
        <v>221</v>
      </c>
      <c r="E376" s="263" t="s">
        <v>21</v>
      </c>
      <c r="F376" s="264" t="s">
        <v>558</v>
      </c>
      <c r="G376" s="262"/>
      <c r="H376" s="265">
        <v>13</v>
      </c>
      <c r="I376" s="266"/>
      <c r="J376" s="262"/>
      <c r="K376" s="262"/>
      <c r="L376" s="267"/>
      <c r="M376" s="268"/>
      <c r="N376" s="269"/>
      <c r="O376" s="269"/>
      <c r="P376" s="269"/>
      <c r="Q376" s="269"/>
      <c r="R376" s="269"/>
      <c r="S376" s="269"/>
      <c r="T376" s="270"/>
      <c r="AT376" s="271" t="s">
        <v>221</v>
      </c>
      <c r="AU376" s="271" t="s">
        <v>81</v>
      </c>
      <c r="AV376" s="13" t="s">
        <v>81</v>
      </c>
      <c r="AW376" s="13" t="s">
        <v>35</v>
      </c>
      <c r="AX376" s="13" t="s">
        <v>72</v>
      </c>
      <c r="AY376" s="271" t="s">
        <v>210</v>
      </c>
    </row>
    <row r="377" s="14" customFormat="1">
      <c r="B377" s="272"/>
      <c r="C377" s="273"/>
      <c r="D377" s="248" t="s">
        <v>221</v>
      </c>
      <c r="E377" s="274" t="s">
        <v>21</v>
      </c>
      <c r="F377" s="275" t="s">
        <v>227</v>
      </c>
      <c r="G377" s="273"/>
      <c r="H377" s="276">
        <v>53</v>
      </c>
      <c r="I377" s="277"/>
      <c r="J377" s="273"/>
      <c r="K377" s="273"/>
      <c r="L377" s="278"/>
      <c r="M377" s="279"/>
      <c r="N377" s="280"/>
      <c r="O377" s="280"/>
      <c r="P377" s="280"/>
      <c r="Q377" s="280"/>
      <c r="R377" s="280"/>
      <c r="S377" s="280"/>
      <c r="T377" s="281"/>
      <c r="AT377" s="282" t="s">
        <v>221</v>
      </c>
      <c r="AU377" s="282" t="s">
        <v>81</v>
      </c>
      <c r="AV377" s="14" t="s">
        <v>217</v>
      </c>
      <c r="AW377" s="14" t="s">
        <v>35</v>
      </c>
      <c r="AX377" s="14" t="s">
        <v>79</v>
      </c>
      <c r="AY377" s="282" t="s">
        <v>210</v>
      </c>
    </row>
    <row r="378" s="1" customFormat="1" ht="14.4" customHeight="1">
      <c r="B378" s="47"/>
      <c r="C378" s="236" t="s">
        <v>559</v>
      </c>
      <c r="D378" s="236" t="s">
        <v>212</v>
      </c>
      <c r="E378" s="237" t="s">
        <v>560</v>
      </c>
      <c r="F378" s="238" t="s">
        <v>561</v>
      </c>
      <c r="G378" s="239" t="s">
        <v>391</v>
      </c>
      <c r="H378" s="240">
        <v>6</v>
      </c>
      <c r="I378" s="241"/>
      <c r="J378" s="242">
        <f>ROUND(I378*H378,2)</f>
        <v>0</v>
      </c>
      <c r="K378" s="238" t="s">
        <v>21</v>
      </c>
      <c r="L378" s="73"/>
      <c r="M378" s="243" t="s">
        <v>21</v>
      </c>
      <c r="N378" s="244" t="s">
        <v>43</v>
      </c>
      <c r="O378" s="48"/>
      <c r="P378" s="245">
        <f>O378*H378</f>
        <v>0</v>
      </c>
      <c r="Q378" s="245">
        <v>0.25</v>
      </c>
      <c r="R378" s="245">
        <f>Q378*H378</f>
        <v>1.5</v>
      </c>
      <c r="S378" s="245">
        <v>0</v>
      </c>
      <c r="T378" s="246">
        <f>S378*H378</f>
        <v>0</v>
      </c>
      <c r="AR378" s="25" t="s">
        <v>217</v>
      </c>
      <c r="AT378" s="25" t="s">
        <v>212</v>
      </c>
      <c r="AU378" s="25" t="s">
        <v>81</v>
      </c>
      <c r="AY378" s="25" t="s">
        <v>210</v>
      </c>
      <c r="BE378" s="247">
        <f>IF(N378="základní",J378,0)</f>
        <v>0</v>
      </c>
      <c r="BF378" s="247">
        <f>IF(N378="snížená",J378,0)</f>
        <v>0</v>
      </c>
      <c r="BG378" s="247">
        <f>IF(N378="zákl. přenesená",J378,0)</f>
        <v>0</v>
      </c>
      <c r="BH378" s="247">
        <f>IF(N378="sníž. přenesená",J378,0)</f>
        <v>0</v>
      </c>
      <c r="BI378" s="247">
        <f>IF(N378="nulová",J378,0)</f>
        <v>0</v>
      </c>
      <c r="BJ378" s="25" t="s">
        <v>79</v>
      </c>
      <c r="BK378" s="247">
        <f>ROUND(I378*H378,2)</f>
        <v>0</v>
      </c>
      <c r="BL378" s="25" t="s">
        <v>217</v>
      </c>
      <c r="BM378" s="25" t="s">
        <v>562</v>
      </c>
    </row>
    <row r="379" s="12" customFormat="1">
      <c r="B379" s="251"/>
      <c r="C379" s="252"/>
      <c r="D379" s="248" t="s">
        <v>221</v>
      </c>
      <c r="E379" s="253" t="s">
        <v>21</v>
      </c>
      <c r="F379" s="254" t="s">
        <v>222</v>
      </c>
      <c r="G379" s="252"/>
      <c r="H379" s="253" t="s">
        <v>21</v>
      </c>
      <c r="I379" s="255"/>
      <c r="J379" s="252"/>
      <c r="K379" s="252"/>
      <c r="L379" s="256"/>
      <c r="M379" s="257"/>
      <c r="N379" s="258"/>
      <c r="O379" s="258"/>
      <c r="P379" s="258"/>
      <c r="Q379" s="258"/>
      <c r="R379" s="258"/>
      <c r="S379" s="258"/>
      <c r="T379" s="259"/>
      <c r="AT379" s="260" t="s">
        <v>221</v>
      </c>
      <c r="AU379" s="260" t="s">
        <v>81</v>
      </c>
      <c r="AV379" s="12" t="s">
        <v>79</v>
      </c>
      <c r="AW379" s="12" t="s">
        <v>35</v>
      </c>
      <c r="AX379" s="12" t="s">
        <v>72</v>
      </c>
      <c r="AY379" s="260" t="s">
        <v>210</v>
      </c>
    </row>
    <row r="380" s="13" customFormat="1">
      <c r="B380" s="261"/>
      <c r="C380" s="262"/>
      <c r="D380" s="248" t="s">
        <v>221</v>
      </c>
      <c r="E380" s="263" t="s">
        <v>21</v>
      </c>
      <c r="F380" s="264" t="s">
        <v>244</v>
      </c>
      <c r="G380" s="262"/>
      <c r="H380" s="265">
        <v>5</v>
      </c>
      <c r="I380" s="266"/>
      <c r="J380" s="262"/>
      <c r="K380" s="262"/>
      <c r="L380" s="267"/>
      <c r="M380" s="268"/>
      <c r="N380" s="269"/>
      <c r="O380" s="269"/>
      <c r="P380" s="269"/>
      <c r="Q380" s="269"/>
      <c r="R380" s="269"/>
      <c r="S380" s="269"/>
      <c r="T380" s="270"/>
      <c r="AT380" s="271" t="s">
        <v>221</v>
      </c>
      <c r="AU380" s="271" t="s">
        <v>81</v>
      </c>
      <c r="AV380" s="13" t="s">
        <v>81</v>
      </c>
      <c r="AW380" s="13" t="s">
        <v>35</v>
      </c>
      <c r="AX380" s="13" t="s">
        <v>72</v>
      </c>
      <c r="AY380" s="271" t="s">
        <v>210</v>
      </c>
    </row>
    <row r="381" s="13" customFormat="1">
      <c r="B381" s="261"/>
      <c r="C381" s="262"/>
      <c r="D381" s="248" t="s">
        <v>221</v>
      </c>
      <c r="E381" s="263" t="s">
        <v>21</v>
      </c>
      <c r="F381" s="264" t="s">
        <v>79</v>
      </c>
      <c r="G381" s="262"/>
      <c r="H381" s="265">
        <v>1</v>
      </c>
      <c r="I381" s="266"/>
      <c r="J381" s="262"/>
      <c r="K381" s="262"/>
      <c r="L381" s="267"/>
      <c r="M381" s="268"/>
      <c r="N381" s="269"/>
      <c r="O381" s="269"/>
      <c r="P381" s="269"/>
      <c r="Q381" s="269"/>
      <c r="R381" s="269"/>
      <c r="S381" s="269"/>
      <c r="T381" s="270"/>
      <c r="AT381" s="271" t="s">
        <v>221</v>
      </c>
      <c r="AU381" s="271" t="s">
        <v>81</v>
      </c>
      <c r="AV381" s="13" t="s">
        <v>81</v>
      </c>
      <c r="AW381" s="13" t="s">
        <v>35</v>
      </c>
      <c r="AX381" s="13" t="s">
        <v>72</v>
      </c>
      <c r="AY381" s="271" t="s">
        <v>210</v>
      </c>
    </row>
    <row r="382" s="14" customFormat="1">
      <c r="B382" s="272"/>
      <c r="C382" s="273"/>
      <c r="D382" s="248" t="s">
        <v>221</v>
      </c>
      <c r="E382" s="274" t="s">
        <v>21</v>
      </c>
      <c r="F382" s="275" t="s">
        <v>227</v>
      </c>
      <c r="G382" s="273"/>
      <c r="H382" s="276">
        <v>6</v>
      </c>
      <c r="I382" s="277"/>
      <c r="J382" s="273"/>
      <c r="K382" s="273"/>
      <c r="L382" s="278"/>
      <c r="M382" s="279"/>
      <c r="N382" s="280"/>
      <c r="O382" s="280"/>
      <c r="P382" s="280"/>
      <c r="Q382" s="280"/>
      <c r="R382" s="280"/>
      <c r="S382" s="280"/>
      <c r="T382" s="281"/>
      <c r="AT382" s="282" t="s">
        <v>221</v>
      </c>
      <c r="AU382" s="282" t="s">
        <v>81</v>
      </c>
      <c r="AV382" s="14" t="s">
        <v>217</v>
      </c>
      <c r="AW382" s="14" t="s">
        <v>35</v>
      </c>
      <c r="AX382" s="14" t="s">
        <v>79</v>
      </c>
      <c r="AY382" s="282" t="s">
        <v>210</v>
      </c>
    </row>
    <row r="383" s="1" customFormat="1" ht="14.4" customHeight="1">
      <c r="B383" s="47"/>
      <c r="C383" s="236" t="s">
        <v>563</v>
      </c>
      <c r="D383" s="236" t="s">
        <v>212</v>
      </c>
      <c r="E383" s="237" t="s">
        <v>564</v>
      </c>
      <c r="F383" s="238" t="s">
        <v>565</v>
      </c>
      <c r="G383" s="239" t="s">
        <v>391</v>
      </c>
      <c r="H383" s="240">
        <v>1</v>
      </c>
      <c r="I383" s="241"/>
      <c r="J383" s="242">
        <f>ROUND(I383*H383,2)</f>
        <v>0</v>
      </c>
      <c r="K383" s="238" t="s">
        <v>21</v>
      </c>
      <c r="L383" s="73"/>
      <c r="M383" s="243" t="s">
        <v>21</v>
      </c>
      <c r="N383" s="244" t="s">
        <v>43</v>
      </c>
      <c r="O383" s="48"/>
      <c r="P383" s="245">
        <f>O383*H383</f>
        <v>0</v>
      </c>
      <c r="Q383" s="245">
        <v>0</v>
      </c>
      <c r="R383" s="245">
        <f>Q383*H383</f>
        <v>0</v>
      </c>
      <c r="S383" s="245">
        <v>0.45000000000000001</v>
      </c>
      <c r="T383" s="246">
        <f>S383*H383</f>
        <v>0.45000000000000001</v>
      </c>
      <c r="AR383" s="25" t="s">
        <v>217</v>
      </c>
      <c r="AT383" s="25" t="s">
        <v>212</v>
      </c>
      <c r="AU383" s="25" t="s">
        <v>81</v>
      </c>
      <c r="AY383" s="25" t="s">
        <v>210</v>
      </c>
      <c r="BE383" s="247">
        <f>IF(N383="základní",J383,0)</f>
        <v>0</v>
      </c>
      <c r="BF383" s="247">
        <f>IF(N383="snížená",J383,0)</f>
        <v>0</v>
      </c>
      <c r="BG383" s="247">
        <f>IF(N383="zákl. přenesená",J383,0)</f>
        <v>0</v>
      </c>
      <c r="BH383" s="247">
        <f>IF(N383="sníž. přenesená",J383,0)</f>
        <v>0</v>
      </c>
      <c r="BI383" s="247">
        <f>IF(N383="nulová",J383,0)</f>
        <v>0</v>
      </c>
      <c r="BJ383" s="25" t="s">
        <v>79</v>
      </c>
      <c r="BK383" s="247">
        <f>ROUND(I383*H383,2)</f>
        <v>0</v>
      </c>
      <c r="BL383" s="25" t="s">
        <v>217</v>
      </c>
      <c r="BM383" s="25" t="s">
        <v>566</v>
      </c>
    </row>
    <row r="384" s="1" customFormat="1" ht="34.2" customHeight="1">
      <c r="B384" s="47"/>
      <c r="C384" s="236" t="s">
        <v>567</v>
      </c>
      <c r="D384" s="236" t="s">
        <v>212</v>
      </c>
      <c r="E384" s="237" t="s">
        <v>568</v>
      </c>
      <c r="F384" s="238" t="s">
        <v>569</v>
      </c>
      <c r="G384" s="239" t="s">
        <v>258</v>
      </c>
      <c r="H384" s="240">
        <v>22.518000000000001</v>
      </c>
      <c r="I384" s="241"/>
      <c r="J384" s="242">
        <f>ROUND(I384*H384,2)</f>
        <v>0</v>
      </c>
      <c r="K384" s="238" t="s">
        <v>21</v>
      </c>
      <c r="L384" s="73"/>
      <c r="M384" s="243" t="s">
        <v>21</v>
      </c>
      <c r="N384" s="244" t="s">
        <v>43</v>
      </c>
      <c r="O384" s="48"/>
      <c r="P384" s="245">
        <f>O384*H384</f>
        <v>0</v>
      </c>
      <c r="Q384" s="245">
        <v>0.00010000000000000001</v>
      </c>
      <c r="R384" s="245">
        <f>Q384*H384</f>
        <v>0.0022518</v>
      </c>
      <c r="S384" s="245">
        <v>2.4100000000000001</v>
      </c>
      <c r="T384" s="246">
        <f>S384*H384</f>
        <v>54.268380000000008</v>
      </c>
      <c r="AR384" s="25" t="s">
        <v>217</v>
      </c>
      <c r="AT384" s="25" t="s">
        <v>212</v>
      </c>
      <c r="AU384" s="25" t="s">
        <v>81</v>
      </c>
      <c r="AY384" s="25" t="s">
        <v>210</v>
      </c>
      <c r="BE384" s="247">
        <f>IF(N384="základní",J384,0)</f>
        <v>0</v>
      </c>
      <c r="BF384" s="247">
        <f>IF(N384="snížená",J384,0)</f>
        <v>0</v>
      </c>
      <c r="BG384" s="247">
        <f>IF(N384="zákl. přenesená",J384,0)</f>
        <v>0</v>
      </c>
      <c r="BH384" s="247">
        <f>IF(N384="sníž. přenesená",J384,0)</f>
        <v>0</v>
      </c>
      <c r="BI384" s="247">
        <f>IF(N384="nulová",J384,0)</f>
        <v>0</v>
      </c>
      <c r="BJ384" s="25" t="s">
        <v>79</v>
      </c>
      <c r="BK384" s="247">
        <f>ROUND(I384*H384,2)</f>
        <v>0</v>
      </c>
      <c r="BL384" s="25" t="s">
        <v>217</v>
      </c>
      <c r="BM384" s="25" t="s">
        <v>570</v>
      </c>
    </row>
    <row r="385" s="12" customFormat="1">
      <c r="B385" s="251"/>
      <c r="C385" s="252"/>
      <c r="D385" s="248" t="s">
        <v>221</v>
      </c>
      <c r="E385" s="253" t="s">
        <v>21</v>
      </c>
      <c r="F385" s="254" t="s">
        <v>222</v>
      </c>
      <c r="G385" s="252"/>
      <c r="H385" s="253" t="s">
        <v>21</v>
      </c>
      <c r="I385" s="255"/>
      <c r="J385" s="252"/>
      <c r="K385" s="252"/>
      <c r="L385" s="256"/>
      <c r="M385" s="257"/>
      <c r="N385" s="258"/>
      <c r="O385" s="258"/>
      <c r="P385" s="258"/>
      <c r="Q385" s="258"/>
      <c r="R385" s="258"/>
      <c r="S385" s="258"/>
      <c r="T385" s="259"/>
      <c r="AT385" s="260" t="s">
        <v>221</v>
      </c>
      <c r="AU385" s="260" t="s">
        <v>81</v>
      </c>
      <c r="AV385" s="12" t="s">
        <v>79</v>
      </c>
      <c r="AW385" s="12" t="s">
        <v>35</v>
      </c>
      <c r="AX385" s="12" t="s">
        <v>72</v>
      </c>
      <c r="AY385" s="260" t="s">
        <v>210</v>
      </c>
    </row>
    <row r="386" s="13" customFormat="1">
      <c r="B386" s="261"/>
      <c r="C386" s="262"/>
      <c r="D386" s="248" t="s">
        <v>221</v>
      </c>
      <c r="E386" s="263" t="s">
        <v>21</v>
      </c>
      <c r="F386" s="264" t="s">
        <v>571</v>
      </c>
      <c r="G386" s="262"/>
      <c r="H386" s="265">
        <v>14.788</v>
      </c>
      <c r="I386" s="266"/>
      <c r="J386" s="262"/>
      <c r="K386" s="262"/>
      <c r="L386" s="267"/>
      <c r="M386" s="268"/>
      <c r="N386" s="269"/>
      <c r="O386" s="269"/>
      <c r="P386" s="269"/>
      <c r="Q386" s="269"/>
      <c r="R386" s="269"/>
      <c r="S386" s="269"/>
      <c r="T386" s="270"/>
      <c r="AT386" s="271" t="s">
        <v>221</v>
      </c>
      <c r="AU386" s="271" t="s">
        <v>81</v>
      </c>
      <c r="AV386" s="13" t="s">
        <v>81</v>
      </c>
      <c r="AW386" s="13" t="s">
        <v>35</v>
      </c>
      <c r="AX386" s="13" t="s">
        <v>72</v>
      </c>
      <c r="AY386" s="271" t="s">
        <v>210</v>
      </c>
    </row>
    <row r="387" s="13" customFormat="1">
      <c r="B387" s="261"/>
      <c r="C387" s="262"/>
      <c r="D387" s="248" t="s">
        <v>221</v>
      </c>
      <c r="E387" s="263" t="s">
        <v>21</v>
      </c>
      <c r="F387" s="264" t="s">
        <v>572</v>
      </c>
      <c r="G387" s="262"/>
      <c r="H387" s="265">
        <v>3.3799999999999999</v>
      </c>
      <c r="I387" s="266"/>
      <c r="J387" s="262"/>
      <c r="K387" s="262"/>
      <c r="L387" s="267"/>
      <c r="M387" s="268"/>
      <c r="N387" s="269"/>
      <c r="O387" s="269"/>
      <c r="P387" s="269"/>
      <c r="Q387" s="269"/>
      <c r="R387" s="269"/>
      <c r="S387" s="269"/>
      <c r="T387" s="270"/>
      <c r="AT387" s="271" t="s">
        <v>221</v>
      </c>
      <c r="AU387" s="271" t="s">
        <v>81</v>
      </c>
      <c r="AV387" s="13" t="s">
        <v>81</v>
      </c>
      <c r="AW387" s="13" t="s">
        <v>35</v>
      </c>
      <c r="AX387" s="13" t="s">
        <v>72</v>
      </c>
      <c r="AY387" s="271" t="s">
        <v>210</v>
      </c>
    </row>
    <row r="388" s="13" customFormat="1">
      <c r="B388" s="261"/>
      <c r="C388" s="262"/>
      <c r="D388" s="248" t="s">
        <v>221</v>
      </c>
      <c r="E388" s="263" t="s">
        <v>21</v>
      </c>
      <c r="F388" s="264" t="s">
        <v>573</v>
      </c>
      <c r="G388" s="262"/>
      <c r="H388" s="265">
        <v>0.5</v>
      </c>
      <c r="I388" s="266"/>
      <c r="J388" s="262"/>
      <c r="K388" s="262"/>
      <c r="L388" s="267"/>
      <c r="M388" s="268"/>
      <c r="N388" s="269"/>
      <c r="O388" s="269"/>
      <c r="P388" s="269"/>
      <c r="Q388" s="269"/>
      <c r="R388" s="269"/>
      <c r="S388" s="269"/>
      <c r="T388" s="270"/>
      <c r="AT388" s="271" t="s">
        <v>221</v>
      </c>
      <c r="AU388" s="271" t="s">
        <v>81</v>
      </c>
      <c r="AV388" s="13" t="s">
        <v>81</v>
      </c>
      <c r="AW388" s="13" t="s">
        <v>35</v>
      </c>
      <c r="AX388" s="13" t="s">
        <v>72</v>
      </c>
      <c r="AY388" s="271" t="s">
        <v>210</v>
      </c>
    </row>
    <row r="389" s="13" customFormat="1">
      <c r="B389" s="261"/>
      <c r="C389" s="262"/>
      <c r="D389" s="248" t="s">
        <v>221</v>
      </c>
      <c r="E389" s="263" t="s">
        <v>21</v>
      </c>
      <c r="F389" s="264" t="s">
        <v>574</v>
      </c>
      <c r="G389" s="262"/>
      <c r="H389" s="265">
        <v>1.8999999999999999</v>
      </c>
      <c r="I389" s="266"/>
      <c r="J389" s="262"/>
      <c r="K389" s="262"/>
      <c r="L389" s="267"/>
      <c r="M389" s="268"/>
      <c r="N389" s="269"/>
      <c r="O389" s="269"/>
      <c r="P389" s="269"/>
      <c r="Q389" s="269"/>
      <c r="R389" s="269"/>
      <c r="S389" s="269"/>
      <c r="T389" s="270"/>
      <c r="AT389" s="271" t="s">
        <v>221</v>
      </c>
      <c r="AU389" s="271" t="s">
        <v>81</v>
      </c>
      <c r="AV389" s="13" t="s">
        <v>81</v>
      </c>
      <c r="AW389" s="13" t="s">
        <v>35</v>
      </c>
      <c r="AX389" s="13" t="s">
        <v>72</v>
      </c>
      <c r="AY389" s="271" t="s">
        <v>210</v>
      </c>
    </row>
    <row r="390" s="13" customFormat="1">
      <c r="B390" s="261"/>
      <c r="C390" s="262"/>
      <c r="D390" s="248" t="s">
        <v>221</v>
      </c>
      <c r="E390" s="263" t="s">
        <v>21</v>
      </c>
      <c r="F390" s="264" t="s">
        <v>575</v>
      </c>
      <c r="G390" s="262"/>
      <c r="H390" s="265">
        <v>1.25</v>
      </c>
      <c r="I390" s="266"/>
      <c r="J390" s="262"/>
      <c r="K390" s="262"/>
      <c r="L390" s="267"/>
      <c r="M390" s="268"/>
      <c r="N390" s="269"/>
      <c r="O390" s="269"/>
      <c r="P390" s="269"/>
      <c r="Q390" s="269"/>
      <c r="R390" s="269"/>
      <c r="S390" s="269"/>
      <c r="T390" s="270"/>
      <c r="AT390" s="271" t="s">
        <v>221</v>
      </c>
      <c r="AU390" s="271" t="s">
        <v>81</v>
      </c>
      <c r="AV390" s="13" t="s">
        <v>81</v>
      </c>
      <c r="AW390" s="13" t="s">
        <v>35</v>
      </c>
      <c r="AX390" s="13" t="s">
        <v>72</v>
      </c>
      <c r="AY390" s="271" t="s">
        <v>210</v>
      </c>
    </row>
    <row r="391" s="13" customFormat="1">
      <c r="B391" s="261"/>
      <c r="C391" s="262"/>
      <c r="D391" s="248" t="s">
        <v>221</v>
      </c>
      <c r="E391" s="263" t="s">
        <v>21</v>
      </c>
      <c r="F391" s="264" t="s">
        <v>576</v>
      </c>
      <c r="G391" s="262"/>
      <c r="H391" s="265">
        <v>0.69999999999999996</v>
      </c>
      <c r="I391" s="266"/>
      <c r="J391" s="262"/>
      <c r="K391" s="262"/>
      <c r="L391" s="267"/>
      <c r="M391" s="268"/>
      <c r="N391" s="269"/>
      <c r="O391" s="269"/>
      <c r="P391" s="269"/>
      <c r="Q391" s="269"/>
      <c r="R391" s="269"/>
      <c r="S391" s="269"/>
      <c r="T391" s="270"/>
      <c r="AT391" s="271" t="s">
        <v>221</v>
      </c>
      <c r="AU391" s="271" t="s">
        <v>81</v>
      </c>
      <c r="AV391" s="13" t="s">
        <v>81</v>
      </c>
      <c r="AW391" s="13" t="s">
        <v>35</v>
      </c>
      <c r="AX391" s="13" t="s">
        <v>72</v>
      </c>
      <c r="AY391" s="271" t="s">
        <v>210</v>
      </c>
    </row>
    <row r="392" s="14" customFormat="1">
      <c r="B392" s="272"/>
      <c r="C392" s="273"/>
      <c r="D392" s="248" t="s">
        <v>221</v>
      </c>
      <c r="E392" s="274" t="s">
        <v>21</v>
      </c>
      <c r="F392" s="275" t="s">
        <v>227</v>
      </c>
      <c r="G392" s="273"/>
      <c r="H392" s="276">
        <v>22.518000000000001</v>
      </c>
      <c r="I392" s="277"/>
      <c r="J392" s="273"/>
      <c r="K392" s="273"/>
      <c r="L392" s="278"/>
      <c r="M392" s="279"/>
      <c r="N392" s="280"/>
      <c r="O392" s="280"/>
      <c r="P392" s="280"/>
      <c r="Q392" s="280"/>
      <c r="R392" s="280"/>
      <c r="S392" s="280"/>
      <c r="T392" s="281"/>
      <c r="AT392" s="282" t="s">
        <v>221</v>
      </c>
      <c r="AU392" s="282" t="s">
        <v>81</v>
      </c>
      <c r="AV392" s="14" t="s">
        <v>217</v>
      </c>
      <c r="AW392" s="14" t="s">
        <v>35</v>
      </c>
      <c r="AX392" s="14" t="s">
        <v>79</v>
      </c>
      <c r="AY392" s="282" t="s">
        <v>210</v>
      </c>
    </row>
    <row r="393" s="11" customFormat="1" ht="29.88" customHeight="1">
      <c r="B393" s="220"/>
      <c r="C393" s="221"/>
      <c r="D393" s="222" t="s">
        <v>71</v>
      </c>
      <c r="E393" s="234" t="s">
        <v>577</v>
      </c>
      <c r="F393" s="234" t="s">
        <v>578</v>
      </c>
      <c r="G393" s="221"/>
      <c r="H393" s="221"/>
      <c r="I393" s="224"/>
      <c r="J393" s="235">
        <f>BK393</f>
        <v>0</v>
      </c>
      <c r="K393" s="221"/>
      <c r="L393" s="226"/>
      <c r="M393" s="227"/>
      <c r="N393" s="228"/>
      <c r="O393" s="228"/>
      <c r="P393" s="229">
        <f>SUM(P394:P465)</f>
        <v>0</v>
      </c>
      <c r="Q393" s="228"/>
      <c r="R393" s="229">
        <f>SUM(R394:R465)</f>
        <v>0</v>
      </c>
      <c r="S393" s="228"/>
      <c r="T393" s="230">
        <f>SUM(T394:T465)</f>
        <v>0</v>
      </c>
      <c r="AR393" s="231" t="s">
        <v>79</v>
      </c>
      <c r="AT393" s="232" t="s">
        <v>71</v>
      </c>
      <c r="AU393" s="232" t="s">
        <v>79</v>
      </c>
      <c r="AY393" s="231" t="s">
        <v>210</v>
      </c>
      <c r="BK393" s="233">
        <f>SUM(BK394:BK465)</f>
        <v>0</v>
      </c>
    </row>
    <row r="394" s="1" customFormat="1" ht="34.2" customHeight="1">
      <c r="B394" s="47"/>
      <c r="C394" s="236" t="s">
        <v>579</v>
      </c>
      <c r="D394" s="236" t="s">
        <v>212</v>
      </c>
      <c r="E394" s="237" t="s">
        <v>580</v>
      </c>
      <c r="F394" s="238" t="s">
        <v>581</v>
      </c>
      <c r="G394" s="239" t="s">
        <v>318</v>
      </c>
      <c r="H394" s="240">
        <v>6443.3339999999998</v>
      </c>
      <c r="I394" s="241"/>
      <c r="J394" s="242">
        <f>ROUND(I394*H394,2)</f>
        <v>0</v>
      </c>
      <c r="K394" s="238" t="s">
        <v>216</v>
      </c>
      <c r="L394" s="73"/>
      <c r="M394" s="243" t="s">
        <v>21</v>
      </c>
      <c r="N394" s="244" t="s">
        <v>43</v>
      </c>
      <c r="O394" s="48"/>
      <c r="P394" s="245">
        <f>O394*H394</f>
        <v>0</v>
      </c>
      <c r="Q394" s="245">
        <v>0</v>
      </c>
      <c r="R394" s="245">
        <f>Q394*H394</f>
        <v>0</v>
      </c>
      <c r="S394" s="245">
        <v>0</v>
      </c>
      <c r="T394" s="246">
        <f>S394*H394</f>
        <v>0</v>
      </c>
      <c r="AR394" s="25" t="s">
        <v>217</v>
      </c>
      <c r="AT394" s="25" t="s">
        <v>212</v>
      </c>
      <c r="AU394" s="25" t="s">
        <v>81</v>
      </c>
      <c r="AY394" s="25" t="s">
        <v>210</v>
      </c>
      <c r="BE394" s="247">
        <f>IF(N394="základní",J394,0)</f>
        <v>0</v>
      </c>
      <c r="BF394" s="247">
        <f>IF(N394="snížená",J394,0)</f>
        <v>0</v>
      </c>
      <c r="BG394" s="247">
        <f>IF(N394="zákl. přenesená",J394,0)</f>
        <v>0</v>
      </c>
      <c r="BH394" s="247">
        <f>IF(N394="sníž. přenesená",J394,0)</f>
        <v>0</v>
      </c>
      <c r="BI394" s="247">
        <f>IF(N394="nulová",J394,0)</f>
        <v>0</v>
      </c>
      <c r="BJ394" s="25" t="s">
        <v>79</v>
      </c>
      <c r="BK394" s="247">
        <f>ROUND(I394*H394,2)</f>
        <v>0</v>
      </c>
      <c r="BL394" s="25" t="s">
        <v>217</v>
      </c>
      <c r="BM394" s="25" t="s">
        <v>582</v>
      </c>
    </row>
    <row r="395" s="1" customFormat="1">
      <c r="B395" s="47"/>
      <c r="C395" s="75"/>
      <c r="D395" s="248" t="s">
        <v>219</v>
      </c>
      <c r="E395" s="75"/>
      <c r="F395" s="249" t="s">
        <v>583</v>
      </c>
      <c r="G395" s="75"/>
      <c r="H395" s="75"/>
      <c r="I395" s="204"/>
      <c r="J395" s="75"/>
      <c r="K395" s="75"/>
      <c r="L395" s="73"/>
      <c r="M395" s="250"/>
      <c r="N395" s="48"/>
      <c r="O395" s="48"/>
      <c r="P395" s="48"/>
      <c r="Q395" s="48"/>
      <c r="R395" s="48"/>
      <c r="S395" s="48"/>
      <c r="T395" s="96"/>
      <c r="AT395" s="25" t="s">
        <v>219</v>
      </c>
      <c r="AU395" s="25" t="s">
        <v>81</v>
      </c>
    </row>
    <row r="396" s="12" customFormat="1">
      <c r="B396" s="251"/>
      <c r="C396" s="252"/>
      <c r="D396" s="248" t="s">
        <v>221</v>
      </c>
      <c r="E396" s="253" t="s">
        <v>21</v>
      </c>
      <c r="F396" s="254" t="s">
        <v>222</v>
      </c>
      <c r="G396" s="252"/>
      <c r="H396" s="253" t="s">
        <v>21</v>
      </c>
      <c r="I396" s="255"/>
      <c r="J396" s="252"/>
      <c r="K396" s="252"/>
      <c r="L396" s="256"/>
      <c r="M396" s="257"/>
      <c r="N396" s="258"/>
      <c r="O396" s="258"/>
      <c r="P396" s="258"/>
      <c r="Q396" s="258"/>
      <c r="R396" s="258"/>
      <c r="S396" s="258"/>
      <c r="T396" s="259"/>
      <c r="AT396" s="260" t="s">
        <v>221</v>
      </c>
      <c r="AU396" s="260" t="s">
        <v>81</v>
      </c>
      <c r="AV396" s="12" t="s">
        <v>79</v>
      </c>
      <c r="AW396" s="12" t="s">
        <v>35</v>
      </c>
      <c r="AX396" s="12" t="s">
        <v>72</v>
      </c>
      <c r="AY396" s="260" t="s">
        <v>210</v>
      </c>
    </row>
    <row r="397" s="13" customFormat="1">
      <c r="B397" s="261"/>
      <c r="C397" s="262"/>
      <c r="D397" s="248" t="s">
        <v>221</v>
      </c>
      <c r="E397" s="263" t="s">
        <v>21</v>
      </c>
      <c r="F397" s="264" t="s">
        <v>584</v>
      </c>
      <c r="G397" s="262"/>
      <c r="H397" s="265">
        <v>6443.3339999999998</v>
      </c>
      <c r="I397" s="266"/>
      <c r="J397" s="262"/>
      <c r="K397" s="262"/>
      <c r="L397" s="267"/>
      <c r="M397" s="268"/>
      <c r="N397" s="269"/>
      <c r="O397" s="269"/>
      <c r="P397" s="269"/>
      <c r="Q397" s="269"/>
      <c r="R397" s="269"/>
      <c r="S397" s="269"/>
      <c r="T397" s="270"/>
      <c r="AT397" s="271" t="s">
        <v>221</v>
      </c>
      <c r="AU397" s="271" t="s">
        <v>81</v>
      </c>
      <c r="AV397" s="13" t="s">
        <v>81</v>
      </c>
      <c r="AW397" s="13" t="s">
        <v>35</v>
      </c>
      <c r="AX397" s="13" t="s">
        <v>79</v>
      </c>
      <c r="AY397" s="271" t="s">
        <v>210</v>
      </c>
    </row>
    <row r="398" s="1" customFormat="1" ht="34.2" customHeight="1">
      <c r="B398" s="47"/>
      <c r="C398" s="236" t="s">
        <v>585</v>
      </c>
      <c r="D398" s="236" t="s">
        <v>212</v>
      </c>
      <c r="E398" s="237" t="s">
        <v>586</v>
      </c>
      <c r="F398" s="238" t="s">
        <v>587</v>
      </c>
      <c r="G398" s="239" t="s">
        <v>318</v>
      </c>
      <c r="H398" s="240">
        <v>286.31400000000002</v>
      </c>
      <c r="I398" s="241"/>
      <c r="J398" s="242">
        <f>ROUND(I398*H398,2)</f>
        <v>0</v>
      </c>
      <c r="K398" s="238" t="s">
        <v>216</v>
      </c>
      <c r="L398" s="73"/>
      <c r="M398" s="243" t="s">
        <v>21</v>
      </c>
      <c r="N398" s="244" t="s">
        <v>43</v>
      </c>
      <c r="O398" s="48"/>
      <c r="P398" s="245">
        <f>O398*H398</f>
        <v>0</v>
      </c>
      <c r="Q398" s="245">
        <v>0</v>
      </c>
      <c r="R398" s="245">
        <f>Q398*H398</f>
        <v>0</v>
      </c>
      <c r="S398" s="245">
        <v>0</v>
      </c>
      <c r="T398" s="246">
        <f>S398*H398</f>
        <v>0</v>
      </c>
      <c r="AR398" s="25" t="s">
        <v>217</v>
      </c>
      <c r="AT398" s="25" t="s">
        <v>212</v>
      </c>
      <c r="AU398" s="25" t="s">
        <v>81</v>
      </c>
      <c r="AY398" s="25" t="s">
        <v>210</v>
      </c>
      <c r="BE398" s="247">
        <f>IF(N398="základní",J398,0)</f>
        <v>0</v>
      </c>
      <c r="BF398" s="247">
        <f>IF(N398="snížená",J398,0)</f>
        <v>0</v>
      </c>
      <c r="BG398" s="247">
        <f>IF(N398="zákl. přenesená",J398,0)</f>
        <v>0</v>
      </c>
      <c r="BH398" s="247">
        <f>IF(N398="sníž. přenesená",J398,0)</f>
        <v>0</v>
      </c>
      <c r="BI398" s="247">
        <f>IF(N398="nulová",J398,0)</f>
        <v>0</v>
      </c>
      <c r="BJ398" s="25" t="s">
        <v>79</v>
      </c>
      <c r="BK398" s="247">
        <f>ROUND(I398*H398,2)</f>
        <v>0</v>
      </c>
      <c r="BL398" s="25" t="s">
        <v>217</v>
      </c>
      <c r="BM398" s="25" t="s">
        <v>588</v>
      </c>
    </row>
    <row r="399" s="1" customFormat="1">
      <c r="B399" s="47"/>
      <c r="C399" s="75"/>
      <c r="D399" s="248" t="s">
        <v>219</v>
      </c>
      <c r="E399" s="75"/>
      <c r="F399" s="249" t="s">
        <v>583</v>
      </c>
      <c r="G399" s="75"/>
      <c r="H399" s="75"/>
      <c r="I399" s="204"/>
      <c r="J399" s="75"/>
      <c r="K399" s="75"/>
      <c r="L399" s="73"/>
      <c r="M399" s="250"/>
      <c r="N399" s="48"/>
      <c r="O399" s="48"/>
      <c r="P399" s="48"/>
      <c r="Q399" s="48"/>
      <c r="R399" s="48"/>
      <c r="S399" s="48"/>
      <c r="T399" s="96"/>
      <c r="AT399" s="25" t="s">
        <v>219</v>
      </c>
      <c r="AU399" s="25" t="s">
        <v>81</v>
      </c>
    </row>
    <row r="400" s="12" customFormat="1">
      <c r="B400" s="251"/>
      <c r="C400" s="252"/>
      <c r="D400" s="248" t="s">
        <v>221</v>
      </c>
      <c r="E400" s="253" t="s">
        <v>21</v>
      </c>
      <c r="F400" s="254" t="s">
        <v>222</v>
      </c>
      <c r="G400" s="252"/>
      <c r="H400" s="253" t="s">
        <v>21</v>
      </c>
      <c r="I400" s="255"/>
      <c r="J400" s="252"/>
      <c r="K400" s="252"/>
      <c r="L400" s="256"/>
      <c r="M400" s="257"/>
      <c r="N400" s="258"/>
      <c r="O400" s="258"/>
      <c r="P400" s="258"/>
      <c r="Q400" s="258"/>
      <c r="R400" s="258"/>
      <c r="S400" s="258"/>
      <c r="T400" s="259"/>
      <c r="AT400" s="260" t="s">
        <v>221</v>
      </c>
      <c r="AU400" s="260" t="s">
        <v>81</v>
      </c>
      <c r="AV400" s="12" t="s">
        <v>79</v>
      </c>
      <c r="AW400" s="12" t="s">
        <v>35</v>
      </c>
      <c r="AX400" s="12" t="s">
        <v>72</v>
      </c>
      <c r="AY400" s="260" t="s">
        <v>210</v>
      </c>
    </row>
    <row r="401" s="13" customFormat="1">
      <c r="B401" s="261"/>
      <c r="C401" s="262"/>
      <c r="D401" s="248" t="s">
        <v>221</v>
      </c>
      <c r="E401" s="263" t="s">
        <v>21</v>
      </c>
      <c r="F401" s="264" t="s">
        <v>589</v>
      </c>
      <c r="G401" s="262"/>
      <c r="H401" s="265">
        <v>286.31400000000002</v>
      </c>
      <c r="I401" s="266"/>
      <c r="J401" s="262"/>
      <c r="K401" s="262"/>
      <c r="L401" s="267"/>
      <c r="M401" s="268"/>
      <c r="N401" s="269"/>
      <c r="O401" s="269"/>
      <c r="P401" s="269"/>
      <c r="Q401" s="269"/>
      <c r="R401" s="269"/>
      <c r="S401" s="269"/>
      <c r="T401" s="270"/>
      <c r="AT401" s="271" t="s">
        <v>221</v>
      </c>
      <c r="AU401" s="271" t="s">
        <v>81</v>
      </c>
      <c r="AV401" s="13" t="s">
        <v>81</v>
      </c>
      <c r="AW401" s="13" t="s">
        <v>35</v>
      </c>
      <c r="AX401" s="13" t="s">
        <v>79</v>
      </c>
      <c r="AY401" s="271" t="s">
        <v>210</v>
      </c>
    </row>
    <row r="402" s="1" customFormat="1" ht="22.8" customHeight="1">
      <c r="B402" s="47"/>
      <c r="C402" s="236" t="s">
        <v>590</v>
      </c>
      <c r="D402" s="236" t="s">
        <v>212</v>
      </c>
      <c r="E402" s="237" t="s">
        <v>591</v>
      </c>
      <c r="F402" s="238" t="s">
        <v>592</v>
      </c>
      <c r="G402" s="239" t="s">
        <v>318</v>
      </c>
      <c r="H402" s="240">
        <v>13459.292</v>
      </c>
      <c r="I402" s="241"/>
      <c r="J402" s="242">
        <f>ROUND(I402*H402,2)</f>
        <v>0</v>
      </c>
      <c r="K402" s="238" t="s">
        <v>216</v>
      </c>
      <c r="L402" s="73"/>
      <c r="M402" s="243" t="s">
        <v>21</v>
      </c>
      <c r="N402" s="244" t="s">
        <v>43</v>
      </c>
      <c r="O402" s="48"/>
      <c r="P402" s="245">
        <f>O402*H402</f>
        <v>0</v>
      </c>
      <c r="Q402" s="245">
        <v>0</v>
      </c>
      <c r="R402" s="245">
        <f>Q402*H402</f>
        <v>0</v>
      </c>
      <c r="S402" s="245">
        <v>0</v>
      </c>
      <c r="T402" s="246">
        <f>S402*H402</f>
        <v>0</v>
      </c>
      <c r="AR402" s="25" t="s">
        <v>217</v>
      </c>
      <c r="AT402" s="25" t="s">
        <v>212</v>
      </c>
      <c r="AU402" s="25" t="s">
        <v>81</v>
      </c>
      <c r="AY402" s="25" t="s">
        <v>210</v>
      </c>
      <c r="BE402" s="247">
        <f>IF(N402="základní",J402,0)</f>
        <v>0</v>
      </c>
      <c r="BF402" s="247">
        <f>IF(N402="snížená",J402,0)</f>
        <v>0</v>
      </c>
      <c r="BG402" s="247">
        <f>IF(N402="zákl. přenesená",J402,0)</f>
        <v>0</v>
      </c>
      <c r="BH402" s="247">
        <f>IF(N402="sníž. přenesená",J402,0)</f>
        <v>0</v>
      </c>
      <c r="BI402" s="247">
        <f>IF(N402="nulová",J402,0)</f>
        <v>0</v>
      </c>
      <c r="BJ402" s="25" t="s">
        <v>79</v>
      </c>
      <c r="BK402" s="247">
        <f>ROUND(I402*H402,2)</f>
        <v>0</v>
      </c>
      <c r="BL402" s="25" t="s">
        <v>217</v>
      </c>
      <c r="BM402" s="25" t="s">
        <v>593</v>
      </c>
    </row>
    <row r="403" s="1" customFormat="1">
      <c r="B403" s="47"/>
      <c r="C403" s="75"/>
      <c r="D403" s="248" t="s">
        <v>219</v>
      </c>
      <c r="E403" s="75"/>
      <c r="F403" s="249" t="s">
        <v>594</v>
      </c>
      <c r="G403" s="75"/>
      <c r="H403" s="75"/>
      <c r="I403" s="204"/>
      <c r="J403" s="75"/>
      <c r="K403" s="75"/>
      <c r="L403" s="73"/>
      <c r="M403" s="250"/>
      <c r="N403" s="48"/>
      <c r="O403" s="48"/>
      <c r="P403" s="48"/>
      <c r="Q403" s="48"/>
      <c r="R403" s="48"/>
      <c r="S403" s="48"/>
      <c r="T403" s="96"/>
      <c r="AT403" s="25" t="s">
        <v>219</v>
      </c>
      <c r="AU403" s="25" t="s">
        <v>81</v>
      </c>
    </row>
    <row r="404" s="12" customFormat="1">
      <c r="B404" s="251"/>
      <c r="C404" s="252"/>
      <c r="D404" s="248" t="s">
        <v>221</v>
      </c>
      <c r="E404" s="253" t="s">
        <v>21</v>
      </c>
      <c r="F404" s="254" t="s">
        <v>222</v>
      </c>
      <c r="G404" s="252"/>
      <c r="H404" s="253" t="s">
        <v>21</v>
      </c>
      <c r="I404" s="255"/>
      <c r="J404" s="252"/>
      <c r="K404" s="252"/>
      <c r="L404" s="256"/>
      <c r="M404" s="257"/>
      <c r="N404" s="258"/>
      <c r="O404" s="258"/>
      <c r="P404" s="258"/>
      <c r="Q404" s="258"/>
      <c r="R404" s="258"/>
      <c r="S404" s="258"/>
      <c r="T404" s="259"/>
      <c r="AT404" s="260" t="s">
        <v>221</v>
      </c>
      <c r="AU404" s="260" t="s">
        <v>81</v>
      </c>
      <c r="AV404" s="12" t="s">
        <v>79</v>
      </c>
      <c r="AW404" s="12" t="s">
        <v>35</v>
      </c>
      <c r="AX404" s="12" t="s">
        <v>72</v>
      </c>
      <c r="AY404" s="260" t="s">
        <v>210</v>
      </c>
    </row>
    <row r="405" s="13" customFormat="1">
      <c r="B405" s="261"/>
      <c r="C405" s="262"/>
      <c r="D405" s="248" t="s">
        <v>221</v>
      </c>
      <c r="E405" s="263" t="s">
        <v>21</v>
      </c>
      <c r="F405" s="264" t="s">
        <v>595</v>
      </c>
      <c r="G405" s="262"/>
      <c r="H405" s="265">
        <v>13459.292</v>
      </c>
      <c r="I405" s="266"/>
      <c r="J405" s="262"/>
      <c r="K405" s="262"/>
      <c r="L405" s="267"/>
      <c r="M405" s="268"/>
      <c r="N405" s="269"/>
      <c r="O405" s="269"/>
      <c r="P405" s="269"/>
      <c r="Q405" s="269"/>
      <c r="R405" s="269"/>
      <c r="S405" s="269"/>
      <c r="T405" s="270"/>
      <c r="AT405" s="271" t="s">
        <v>221</v>
      </c>
      <c r="AU405" s="271" t="s">
        <v>81</v>
      </c>
      <c r="AV405" s="13" t="s">
        <v>81</v>
      </c>
      <c r="AW405" s="13" t="s">
        <v>35</v>
      </c>
      <c r="AX405" s="13" t="s">
        <v>79</v>
      </c>
      <c r="AY405" s="271" t="s">
        <v>210</v>
      </c>
    </row>
    <row r="406" s="1" customFormat="1" ht="34.2" customHeight="1">
      <c r="B406" s="47"/>
      <c r="C406" s="236" t="s">
        <v>596</v>
      </c>
      <c r="D406" s="236" t="s">
        <v>212</v>
      </c>
      <c r="E406" s="237" t="s">
        <v>597</v>
      </c>
      <c r="F406" s="238" t="s">
        <v>598</v>
      </c>
      <c r="G406" s="239" t="s">
        <v>318</v>
      </c>
      <c r="H406" s="240">
        <v>3673.8330000000001</v>
      </c>
      <c r="I406" s="241"/>
      <c r="J406" s="242">
        <f>ROUND(I406*H406,2)</f>
        <v>0</v>
      </c>
      <c r="K406" s="238" t="s">
        <v>216</v>
      </c>
      <c r="L406" s="73"/>
      <c r="M406" s="243" t="s">
        <v>21</v>
      </c>
      <c r="N406" s="244" t="s">
        <v>43</v>
      </c>
      <c r="O406" s="48"/>
      <c r="P406" s="245">
        <f>O406*H406</f>
        <v>0</v>
      </c>
      <c r="Q406" s="245">
        <v>0</v>
      </c>
      <c r="R406" s="245">
        <f>Q406*H406</f>
        <v>0</v>
      </c>
      <c r="S406" s="245">
        <v>0</v>
      </c>
      <c r="T406" s="246">
        <f>S406*H406</f>
        <v>0</v>
      </c>
      <c r="AR406" s="25" t="s">
        <v>217</v>
      </c>
      <c r="AT406" s="25" t="s">
        <v>212</v>
      </c>
      <c r="AU406" s="25" t="s">
        <v>81</v>
      </c>
      <c r="AY406" s="25" t="s">
        <v>210</v>
      </c>
      <c r="BE406" s="247">
        <f>IF(N406="základní",J406,0)</f>
        <v>0</v>
      </c>
      <c r="BF406" s="247">
        <f>IF(N406="snížená",J406,0)</f>
        <v>0</v>
      </c>
      <c r="BG406" s="247">
        <f>IF(N406="zákl. přenesená",J406,0)</f>
        <v>0</v>
      </c>
      <c r="BH406" s="247">
        <f>IF(N406="sníž. přenesená",J406,0)</f>
        <v>0</v>
      </c>
      <c r="BI406" s="247">
        <f>IF(N406="nulová",J406,0)</f>
        <v>0</v>
      </c>
      <c r="BJ406" s="25" t="s">
        <v>79</v>
      </c>
      <c r="BK406" s="247">
        <f>ROUND(I406*H406,2)</f>
        <v>0</v>
      </c>
      <c r="BL406" s="25" t="s">
        <v>217</v>
      </c>
      <c r="BM406" s="25" t="s">
        <v>599</v>
      </c>
    </row>
    <row r="407" s="1" customFormat="1">
      <c r="B407" s="47"/>
      <c r="C407" s="75"/>
      <c r="D407" s="248" t="s">
        <v>219</v>
      </c>
      <c r="E407" s="75"/>
      <c r="F407" s="249" t="s">
        <v>600</v>
      </c>
      <c r="G407" s="75"/>
      <c r="H407" s="75"/>
      <c r="I407" s="204"/>
      <c r="J407" s="75"/>
      <c r="K407" s="75"/>
      <c r="L407" s="73"/>
      <c r="M407" s="250"/>
      <c r="N407" s="48"/>
      <c r="O407" s="48"/>
      <c r="P407" s="48"/>
      <c r="Q407" s="48"/>
      <c r="R407" s="48"/>
      <c r="S407" s="48"/>
      <c r="T407" s="96"/>
      <c r="AT407" s="25" t="s">
        <v>219</v>
      </c>
      <c r="AU407" s="25" t="s">
        <v>81</v>
      </c>
    </row>
    <row r="408" s="12" customFormat="1">
      <c r="B408" s="251"/>
      <c r="C408" s="252"/>
      <c r="D408" s="248" t="s">
        <v>221</v>
      </c>
      <c r="E408" s="253" t="s">
        <v>21</v>
      </c>
      <c r="F408" s="254" t="s">
        <v>222</v>
      </c>
      <c r="G408" s="252"/>
      <c r="H408" s="253" t="s">
        <v>21</v>
      </c>
      <c r="I408" s="255"/>
      <c r="J408" s="252"/>
      <c r="K408" s="252"/>
      <c r="L408" s="256"/>
      <c r="M408" s="257"/>
      <c r="N408" s="258"/>
      <c r="O408" s="258"/>
      <c r="P408" s="258"/>
      <c r="Q408" s="258"/>
      <c r="R408" s="258"/>
      <c r="S408" s="258"/>
      <c r="T408" s="259"/>
      <c r="AT408" s="260" t="s">
        <v>221</v>
      </c>
      <c r="AU408" s="260" t="s">
        <v>81</v>
      </c>
      <c r="AV408" s="12" t="s">
        <v>79</v>
      </c>
      <c r="AW408" s="12" t="s">
        <v>35</v>
      </c>
      <c r="AX408" s="12" t="s">
        <v>72</v>
      </c>
      <c r="AY408" s="260" t="s">
        <v>210</v>
      </c>
    </row>
    <row r="409" s="13" customFormat="1">
      <c r="B409" s="261"/>
      <c r="C409" s="262"/>
      <c r="D409" s="248" t="s">
        <v>221</v>
      </c>
      <c r="E409" s="263" t="s">
        <v>21</v>
      </c>
      <c r="F409" s="264" t="s">
        <v>601</v>
      </c>
      <c r="G409" s="262"/>
      <c r="H409" s="265">
        <v>9477.3140000000003</v>
      </c>
      <c r="I409" s="266"/>
      <c r="J409" s="262"/>
      <c r="K409" s="262"/>
      <c r="L409" s="267"/>
      <c r="M409" s="268"/>
      <c r="N409" s="269"/>
      <c r="O409" s="269"/>
      <c r="P409" s="269"/>
      <c r="Q409" s="269"/>
      <c r="R409" s="269"/>
      <c r="S409" s="269"/>
      <c r="T409" s="270"/>
      <c r="AT409" s="271" t="s">
        <v>221</v>
      </c>
      <c r="AU409" s="271" t="s">
        <v>81</v>
      </c>
      <c r="AV409" s="13" t="s">
        <v>81</v>
      </c>
      <c r="AW409" s="13" t="s">
        <v>35</v>
      </c>
      <c r="AX409" s="13" t="s">
        <v>72</v>
      </c>
      <c r="AY409" s="271" t="s">
        <v>210</v>
      </c>
    </row>
    <row r="410" s="12" customFormat="1">
      <c r="B410" s="251"/>
      <c r="C410" s="252"/>
      <c r="D410" s="248" t="s">
        <v>221</v>
      </c>
      <c r="E410" s="253" t="s">
        <v>21</v>
      </c>
      <c r="F410" s="254" t="s">
        <v>602</v>
      </c>
      <c r="G410" s="252"/>
      <c r="H410" s="253" t="s">
        <v>21</v>
      </c>
      <c r="I410" s="255"/>
      <c r="J410" s="252"/>
      <c r="K410" s="252"/>
      <c r="L410" s="256"/>
      <c r="M410" s="257"/>
      <c r="N410" s="258"/>
      <c r="O410" s="258"/>
      <c r="P410" s="258"/>
      <c r="Q410" s="258"/>
      <c r="R410" s="258"/>
      <c r="S410" s="258"/>
      <c r="T410" s="259"/>
      <c r="AT410" s="260" t="s">
        <v>221</v>
      </c>
      <c r="AU410" s="260" t="s">
        <v>81</v>
      </c>
      <c r="AV410" s="12" t="s">
        <v>79</v>
      </c>
      <c r="AW410" s="12" t="s">
        <v>35</v>
      </c>
      <c r="AX410" s="12" t="s">
        <v>72</v>
      </c>
      <c r="AY410" s="260" t="s">
        <v>210</v>
      </c>
    </row>
    <row r="411" s="13" customFormat="1">
      <c r="B411" s="261"/>
      <c r="C411" s="262"/>
      <c r="D411" s="248" t="s">
        <v>221</v>
      </c>
      <c r="E411" s="263" t="s">
        <v>21</v>
      </c>
      <c r="F411" s="264" t="s">
        <v>603</v>
      </c>
      <c r="G411" s="262"/>
      <c r="H411" s="265">
        <v>-4143.3339999999998</v>
      </c>
      <c r="I411" s="266"/>
      <c r="J411" s="262"/>
      <c r="K411" s="262"/>
      <c r="L411" s="267"/>
      <c r="M411" s="268"/>
      <c r="N411" s="269"/>
      <c r="O411" s="269"/>
      <c r="P411" s="269"/>
      <c r="Q411" s="269"/>
      <c r="R411" s="269"/>
      <c r="S411" s="269"/>
      <c r="T411" s="270"/>
      <c r="AT411" s="271" t="s">
        <v>221</v>
      </c>
      <c r="AU411" s="271" t="s">
        <v>81</v>
      </c>
      <c r="AV411" s="13" t="s">
        <v>81</v>
      </c>
      <c r="AW411" s="13" t="s">
        <v>35</v>
      </c>
      <c r="AX411" s="13" t="s">
        <v>72</v>
      </c>
      <c r="AY411" s="271" t="s">
        <v>210</v>
      </c>
    </row>
    <row r="412" s="12" customFormat="1">
      <c r="B412" s="251"/>
      <c r="C412" s="252"/>
      <c r="D412" s="248" t="s">
        <v>221</v>
      </c>
      <c r="E412" s="253" t="s">
        <v>21</v>
      </c>
      <c r="F412" s="254" t="s">
        <v>604</v>
      </c>
      <c r="G412" s="252"/>
      <c r="H412" s="253" t="s">
        <v>21</v>
      </c>
      <c r="I412" s="255"/>
      <c r="J412" s="252"/>
      <c r="K412" s="252"/>
      <c r="L412" s="256"/>
      <c r="M412" s="257"/>
      <c r="N412" s="258"/>
      <c r="O412" s="258"/>
      <c r="P412" s="258"/>
      <c r="Q412" s="258"/>
      <c r="R412" s="258"/>
      <c r="S412" s="258"/>
      <c r="T412" s="259"/>
      <c r="AT412" s="260" t="s">
        <v>221</v>
      </c>
      <c r="AU412" s="260" t="s">
        <v>81</v>
      </c>
      <c r="AV412" s="12" t="s">
        <v>79</v>
      </c>
      <c r="AW412" s="12" t="s">
        <v>35</v>
      </c>
      <c r="AX412" s="12" t="s">
        <v>72</v>
      </c>
      <c r="AY412" s="260" t="s">
        <v>210</v>
      </c>
    </row>
    <row r="413" s="13" customFormat="1">
      <c r="B413" s="261"/>
      <c r="C413" s="262"/>
      <c r="D413" s="248" t="s">
        <v>221</v>
      </c>
      <c r="E413" s="263" t="s">
        <v>21</v>
      </c>
      <c r="F413" s="264" t="s">
        <v>605</v>
      </c>
      <c r="G413" s="262"/>
      <c r="H413" s="265">
        <v>-286.31400000000002</v>
      </c>
      <c r="I413" s="266"/>
      <c r="J413" s="262"/>
      <c r="K413" s="262"/>
      <c r="L413" s="267"/>
      <c r="M413" s="268"/>
      <c r="N413" s="269"/>
      <c r="O413" s="269"/>
      <c r="P413" s="269"/>
      <c r="Q413" s="269"/>
      <c r="R413" s="269"/>
      <c r="S413" s="269"/>
      <c r="T413" s="270"/>
      <c r="AT413" s="271" t="s">
        <v>221</v>
      </c>
      <c r="AU413" s="271" t="s">
        <v>81</v>
      </c>
      <c r="AV413" s="13" t="s">
        <v>81</v>
      </c>
      <c r="AW413" s="13" t="s">
        <v>35</v>
      </c>
      <c r="AX413" s="13" t="s">
        <v>72</v>
      </c>
      <c r="AY413" s="271" t="s">
        <v>210</v>
      </c>
    </row>
    <row r="414" s="15" customFormat="1">
      <c r="B414" s="294"/>
      <c r="C414" s="295"/>
      <c r="D414" s="248" t="s">
        <v>221</v>
      </c>
      <c r="E414" s="296" t="s">
        <v>21</v>
      </c>
      <c r="F414" s="297" t="s">
        <v>424</v>
      </c>
      <c r="G414" s="295"/>
      <c r="H414" s="298">
        <v>5047.6660000000002</v>
      </c>
      <c r="I414" s="299"/>
      <c r="J414" s="295"/>
      <c r="K414" s="295"/>
      <c r="L414" s="300"/>
      <c r="M414" s="301"/>
      <c r="N414" s="302"/>
      <c r="O414" s="302"/>
      <c r="P414" s="302"/>
      <c r="Q414" s="302"/>
      <c r="R414" s="302"/>
      <c r="S414" s="302"/>
      <c r="T414" s="303"/>
      <c r="AT414" s="304" t="s">
        <v>221</v>
      </c>
      <c r="AU414" s="304" t="s">
        <v>81</v>
      </c>
      <c r="AV414" s="15" t="s">
        <v>233</v>
      </c>
      <c r="AW414" s="15" t="s">
        <v>35</v>
      </c>
      <c r="AX414" s="15" t="s">
        <v>72</v>
      </c>
      <c r="AY414" s="304" t="s">
        <v>210</v>
      </c>
    </row>
    <row r="415" s="12" customFormat="1">
      <c r="B415" s="251"/>
      <c r="C415" s="252"/>
      <c r="D415" s="248" t="s">
        <v>221</v>
      </c>
      <c r="E415" s="253" t="s">
        <v>21</v>
      </c>
      <c r="F415" s="254" t="s">
        <v>606</v>
      </c>
      <c r="G415" s="252"/>
      <c r="H415" s="253" t="s">
        <v>21</v>
      </c>
      <c r="I415" s="255"/>
      <c r="J415" s="252"/>
      <c r="K415" s="252"/>
      <c r="L415" s="256"/>
      <c r="M415" s="257"/>
      <c r="N415" s="258"/>
      <c r="O415" s="258"/>
      <c r="P415" s="258"/>
      <c r="Q415" s="258"/>
      <c r="R415" s="258"/>
      <c r="S415" s="258"/>
      <c r="T415" s="259"/>
      <c r="AT415" s="260" t="s">
        <v>221</v>
      </c>
      <c r="AU415" s="260" t="s">
        <v>81</v>
      </c>
      <c r="AV415" s="12" t="s">
        <v>79</v>
      </c>
      <c r="AW415" s="12" t="s">
        <v>35</v>
      </c>
      <c r="AX415" s="12" t="s">
        <v>72</v>
      </c>
      <c r="AY415" s="260" t="s">
        <v>210</v>
      </c>
    </row>
    <row r="416" s="13" customFormat="1">
      <c r="B416" s="261"/>
      <c r="C416" s="262"/>
      <c r="D416" s="248" t="s">
        <v>221</v>
      </c>
      <c r="E416" s="263" t="s">
        <v>21</v>
      </c>
      <c r="F416" s="264" t="s">
        <v>607</v>
      </c>
      <c r="G416" s="262"/>
      <c r="H416" s="265">
        <v>-1373.8330000000001</v>
      </c>
      <c r="I416" s="266"/>
      <c r="J416" s="262"/>
      <c r="K416" s="262"/>
      <c r="L416" s="267"/>
      <c r="M416" s="268"/>
      <c r="N416" s="269"/>
      <c r="O416" s="269"/>
      <c r="P416" s="269"/>
      <c r="Q416" s="269"/>
      <c r="R416" s="269"/>
      <c r="S416" s="269"/>
      <c r="T416" s="270"/>
      <c r="AT416" s="271" t="s">
        <v>221</v>
      </c>
      <c r="AU416" s="271" t="s">
        <v>81</v>
      </c>
      <c r="AV416" s="13" t="s">
        <v>81</v>
      </c>
      <c r="AW416" s="13" t="s">
        <v>35</v>
      </c>
      <c r="AX416" s="13" t="s">
        <v>72</v>
      </c>
      <c r="AY416" s="271" t="s">
        <v>210</v>
      </c>
    </row>
    <row r="417" s="14" customFormat="1">
      <c r="B417" s="272"/>
      <c r="C417" s="273"/>
      <c r="D417" s="248" t="s">
        <v>221</v>
      </c>
      <c r="E417" s="274" t="s">
        <v>21</v>
      </c>
      <c r="F417" s="275" t="s">
        <v>227</v>
      </c>
      <c r="G417" s="273"/>
      <c r="H417" s="276">
        <v>3673.8330000000001</v>
      </c>
      <c r="I417" s="277"/>
      <c r="J417" s="273"/>
      <c r="K417" s="273"/>
      <c r="L417" s="278"/>
      <c r="M417" s="279"/>
      <c r="N417" s="280"/>
      <c r="O417" s="280"/>
      <c r="P417" s="280"/>
      <c r="Q417" s="280"/>
      <c r="R417" s="280"/>
      <c r="S417" s="280"/>
      <c r="T417" s="281"/>
      <c r="AT417" s="282" t="s">
        <v>221</v>
      </c>
      <c r="AU417" s="282" t="s">
        <v>81</v>
      </c>
      <c r="AV417" s="14" t="s">
        <v>217</v>
      </c>
      <c r="AW417" s="14" t="s">
        <v>35</v>
      </c>
      <c r="AX417" s="14" t="s">
        <v>79</v>
      </c>
      <c r="AY417" s="282" t="s">
        <v>210</v>
      </c>
    </row>
    <row r="418" s="1" customFormat="1" ht="34.2" customHeight="1">
      <c r="B418" s="47"/>
      <c r="C418" s="236" t="s">
        <v>608</v>
      </c>
      <c r="D418" s="236" t="s">
        <v>212</v>
      </c>
      <c r="E418" s="237" t="s">
        <v>609</v>
      </c>
      <c r="F418" s="238" t="s">
        <v>610</v>
      </c>
      <c r="G418" s="239" t="s">
        <v>318</v>
      </c>
      <c r="H418" s="240">
        <v>73476.660000000003</v>
      </c>
      <c r="I418" s="241"/>
      <c r="J418" s="242">
        <f>ROUND(I418*H418,2)</f>
        <v>0</v>
      </c>
      <c r="K418" s="238" t="s">
        <v>216</v>
      </c>
      <c r="L418" s="73"/>
      <c r="M418" s="243" t="s">
        <v>21</v>
      </c>
      <c r="N418" s="244" t="s">
        <v>43</v>
      </c>
      <c r="O418" s="48"/>
      <c r="P418" s="245">
        <f>O418*H418</f>
        <v>0</v>
      </c>
      <c r="Q418" s="245">
        <v>0</v>
      </c>
      <c r="R418" s="245">
        <f>Q418*H418</f>
        <v>0</v>
      </c>
      <c r="S418" s="245">
        <v>0</v>
      </c>
      <c r="T418" s="246">
        <f>S418*H418</f>
        <v>0</v>
      </c>
      <c r="AR418" s="25" t="s">
        <v>217</v>
      </c>
      <c r="AT418" s="25" t="s">
        <v>212</v>
      </c>
      <c r="AU418" s="25" t="s">
        <v>81</v>
      </c>
      <c r="AY418" s="25" t="s">
        <v>210</v>
      </c>
      <c r="BE418" s="247">
        <f>IF(N418="základní",J418,0)</f>
        <v>0</v>
      </c>
      <c r="BF418" s="247">
        <f>IF(N418="snížená",J418,0)</f>
        <v>0</v>
      </c>
      <c r="BG418" s="247">
        <f>IF(N418="zákl. přenesená",J418,0)</f>
        <v>0</v>
      </c>
      <c r="BH418" s="247">
        <f>IF(N418="sníž. přenesená",J418,0)</f>
        <v>0</v>
      </c>
      <c r="BI418" s="247">
        <f>IF(N418="nulová",J418,0)</f>
        <v>0</v>
      </c>
      <c r="BJ418" s="25" t="s">
        <v>79</v>
      </c>
      <c r="BK418" s="247">
        <f>ROUND(I418*H418,2)</f>
        <v>0</v>
      </c>
      <c r="BL418" s="25" t="s">
        <v>217</v>
      </c>
      <c r="BM418" s="25" t="s">
        <v>611</v>
      </c>
    </row>
    <row r="419" s="1" customFormat="1">
      <c r="B419" s="47"/>
      <c r="C419" s="75"/>
      <c r="D419" s="248" t="s">
        <v>219</v>
      </c>
      <c r="E419" s="75"/>
      <c r="F419" s="249" t="s">
        <v>600</v>
      </c>
      <c r="G419" s="75"/>
      <c r="H419" s="75"/>
      <c r="I419" s="204"/>
      <c r="J419" s="75"/>
      <c r="K419" s="75"/>
      <c r="L419" s="73"/>
      <c r="M419" s="250"/>
      <c r="N419" s="48"/>
      <c r="O419" s="48"/>
      <c r="P419" s="48"/>
      <c r="Q419" s="48"/>
      <c r="R419" s="48"/>
      <c r="S419" s="48"/>
      <c r="T419" s="96"/>
      <c r="AT419" s="25" t="s">
        <v>219</v>
      </c>
      <c r="AU419" s="25" t="s">
        <v>81</v>
      </c>
    </row>
    <row r="420" s="13" customFormat="1">
      <c r="B420" s="261"/>
      <c r="C420" s="262"/>
      <c r="D420" s="248" t="s">
        <v>221</v>
      </c>
      <c r="E420" s="262"/>
      <c r="F420" s="264" t="s">
        <v>612</v>
      </c>
      <c r="G420" s="262"/>
      <c r="H420" s="265">
        <v>73476.660000000003</v>
      </c>
      <c r="I420" s="266"/>
      <c r="J420" s="262"/>
      <c r="K420" s="262"/>
      <c r="L420" s="267"/>
      <c r="M420" s="268"/>
      <c r="N420" s="269"/>
      <c r="O420" s="269"/>
      <c r="P420" s="269"/>
      <c r="Q420" s="269"/>
      <c r="R420" s="269"/>
      <c r="S420" s="269"/>
      <c r="T420" s="270"/>
      <c r="AT420" s="271" t="s">
        <v>221</v>
      </c>
      <c r="AU420" s="271" t="s">
        <v>81</v>
      </c>
      <c r="AV420" s="13" t="s">
        <v>81</v>
      </c>
      <c r="AW420" s="13" t="s">
        <v>6</v>
      </c>
      <c r="AX420" s="13" t="s">
        <v>79</v>
      </c>
      <c r="AY420" s="271" t="s">
        <v>210</v>
      </c>
    </row>
    <row r="421" s="1" customFormat="1" ht="34.2" customHeight="1">
      <c r="B421" s="47"/>
      <c r="C421" s="236" t="s">
        <v>613</v>
      </c>
      <c r="D421" s="236" t="s">
        <v>212</v>
      </c>
      <c r="E421" s="237" t="s">
        <v>614</v>
      </c>
      <c r="F421" s="238" t="s">
        <v>615</v>
      </c>
      <c r="G421" s="239" t="s">
        <v>318</v>
      </c>
      <c r="H421" s="240">
        <v>1373.8330000000001</v>
      </c>
      <c r="I421" s="241"/>
      <c r="J421" s="242">
        <f>ROUND(I421*H421,2)</f>
        <v>0</v>
      </c>
      <c r="K421" s="238" t="s">
        <v>216</v>
      </c>
      <c r="L421" s="73"/>
      <c r="M421" s="243" t="s">
        <v>21</v>
      </c>
      <c r="N421" s="244" t="s">
        <v>43</v>
      </c>
      <c r="O421" s="48"/>
      <c r="P421" s="245">
        <f>O421*H421</f>
        <v>0</v>
      </c>
      <c r="Q421" s="245">
        <v>0</v>
      </c>
      <c r="R421" s="245">
        <f>Q421*H421</f>
        <v>0</v>
      </c>
      <c r="S421" s="245">
        <v>0</v>
      </c>
      <c r="T421" s="246">
        <f>S421*H421</f>
        <v>0</v>
      </c>
      <c r="AR421" s="25" t="s">
        <v>217</v>
      </c>
      <c r="AT421" s="25" t="s">
        <v>212</v>
      </c>
      <c r="AU421" s="25" t="s">
        <v>81</v>
      </c>
      <c r="AY421" s="25" t="s">
        <v>210</v>
      </c>
      <c r="BE421" s="247">
        <f>IF(N421="základní",J421,0)</f>
        <v>0</v>
      </c>
      <c r="BF421" s="247">
        <f>IF(N421="snížená",J421,0)</f>
        <v>0</v>
      </c>
      <c r="BG421" s="247">
        <f>IF(N421="zákl. přenesená",J421,0)</f>
        <v>0</v>
      </c>
      <c r="BH421" s="247">
        <f>IF(N421="sníž. přenesená",J421,0)</f>
        <v>0</v>
      </c>
      <c r="BI421" s="247">
        <f>IF(N421="nulová",J421,0)</f>
        <v>0</v>
      </c>
      <c r="BJ421" s="25" t="s">
        <v>79</v>
      </c>
      <c r="BK421" s="247">
        <f>ROUND(I421*H421,2)</f>
        <v>0</v>
      </c>
      <c r="BL421" s="25" t="s">
        <v>217</v>
      </c>
      <c r="BM421" s="25" t="s">
        <v>616</v>
      </c>
    </row>
    <row r="422" s="1" customFormat="1">
      <c r="B422" s="47"/>
      <c r="C422" s="75"/>
      <c r="D422" s="248" t="s">
        <v>219</v>
      </c>
      <c r="E422" s="75"/>
      <c r="F422" s="249" t="s">
        <v>600</v>
      </c>
      <c r="G422" s="75"/>
      <c r="H422" s="75"/>
      <c r="I422" s="204"/>
      <c r="J422" s="75"/>
      <c r="K422" s="75"/>
      <c r="L422" s="73"/>
      <c r="M422" s="250"/>
      <c r="N422" s="48"/>
      <c r="O422" s="48"/>
      <c r="P422" s="48"/>
      <c r="Q422" s="48"/>
      <c r="R422" s="48"/>
      <c r="S422" s="48"/>
      <c r="T422" s="96"/>
      <c r="AT422" s="25" t="s">
        <v>219</v>
      </c>
      <c r="AU422" s="25" t="s">
        <v>81</v>
      </c>
    </row>
    <row r="423" s="12" customFormat="1">
      <c r="B423" s="251"/>
      <c r="C423" s="252"/>
      <c r="D423" s="248" t="s">
        <v>221</v>
      </c>
      <c r="E423" s="253" t="s">
        <v>21</v>
      </c>
      <c r="F423" s="254" t="s">
        <v>222</v>
      </c>
      <c r="G423" s="252"/>
      <c r="H423" s="253" t="s">
        <v>21</v>
      </c>
      <c r="I423" s="255"/>
      <c r="J423" s="252"/>
      <c r="K423" s="252"/>
      <c r="L423" s="256"/>
      <c r="M423" s="257"/>
      <c r="N423" s="258"/>
      <c r="O423" s="258"/>
      <c r="P423" s="258"/>
      <c r="Q423" s="258"/>
      <c r="R423" s="258"/>
      <c r="S423" s="258"/>
      <c r="T423" s="259"/>
      <c r="AT423" s="260" t="s">
        <v>221</v>
      </c>
      <c r="AU423" s="260" t="s">
        <v>81</v>
      </c>
      <c r="AV423" s="12" t="s">
        <v>79</v>
      </c>
      <c r="AW423" s="12" t="s">
        <v>35</v>
      </c>
      <c r="AX423" s="12" t="s">
        <v>72</v>
      </c>
      <c r="AY423" s="260" t="s">
        <v>210</v>
      </c>
    </row>
    <row r="424" s="13" customFormat="1">
      <c r="B424" s="261"/>
      <c r="C424" s="262"/>
      <c r="D424" s="248" t="s">
        <v>221</v>
      </c>
      <c r="E424" s="263" t="s">
        <v>21</v>
      </c>
      <c r="F424" s="264" t="s">
        <v>601</v>
      </c>
      <c r="G424" s="262"/>
      <c r="H424" s="265">
        <v>9477.3140000000003</v>
      </c>
      <c r="I424" s="266"/>
      <c r="J424" s="262"/>
      <c r="K424" s="262"/>
      <c r="L424" s="267"/>
      <c r="M424" s="268"/>
      <c r="N424" s="269"/>
      <c r="O424" s="269"/>
      <c r="P424" s="269"/>
      <c r="Q424" s="269"/>
      <c r="R424" s="269"/>
      <c r="S424" s="269"/>
      <c r="T424" s="270"/>
      <c r="AT424" s="271" t="s">
        <v>221</v>
      </c>
      <c r="AU424" s="271" t="s">
        <v>81</v>
      </c>
      <c r="AV424" s="13" t="s">
        <v>81</v>
      </c>
      <c r="AW424" s="13" t="s">
        <v>35</v>
      </c>
      <c r="AX424" s="13" t="s">
        <v>72</v>
      </c>
      <c r="AY424" s="271" t="s">
        <v>210</v>
      </c>
    </row>
    <row r="425" s="12" customFormat="1">
      <c r="B425" s="251"/>
      <c r="C425" s="252"/>
      <c r="D425" s="248" t="s">
        <v>221</v>
      </c>
      <c r="E425" s="253" t="s">
        <v>21</v>
      </c>
      <c r="F425" s="254" t="s">
        <v>602</v>
      </c>
      <c r="G425" s="252"/>
      <c r="H425" s="253" t="s">
        <v>21</v>
      </c>
      <c r="I425" s="255"/>
      <c r="J425" s="252"/>
      <c r="K425" s="252"/>
      <c r="L425" s="256"/>
      <c r="M425" s="257"/>
      <c r="N425" s="258"/>
      <c r="O425" s="258"/>
      <c r="P425" s="258"/>
      <c r="Q425" s="258"/>
      <c r="R425" s="258"/>
      <c r="S425" s="258"/>
      <c r="T425" s="259"/>
      <c r="AT425" s="260" t="s">
        <v>221</v>
      </c>
      <c r="AU425" s="260" t="s">
        <v>81</v>
      </c>
      <c r="AV425" s="12" t="s">
        <v>79</v>
      </c>
      <c r="AW425" s="12" t="s">
        <v>35</v>
      </c>
      <c r="AX425" s="12" t="s">
        <v>72</v>
      </c>
      <c r="AY425" s="260" t="s">
        <v>210</v>
      </c>
    </row>
    <row r="426" s="13" customFormat="1">
      <c r="B426" s="261"/>
      <c r="C426" s="262"/>
      <c r="D426" s="248" t="s">
        <v>221</v>
      </c>
      <c r="E426" s="263" t="s">
        <v>21</v>
      </c>
      <c r="F426" s="264" t="s">
        <v>617</v>
      </c>
      <c r="G426" s="262"/>
      <c r="H426" s="265">
        <v>-6443.3339999999998</v>
      </c>
      <c r="I426" s="266"/>
      <c r="J426" s="262"/>
      <c r="K426" s="262"/>
      <c r="L426" s="267"/>
      <c r="M426" s="268"/>
      <c r="N426" s="269"/>
      <c r="O426" s="269"/>
      <c r="P426" s="269"/>
      <c r="Q426" s="269"/>
      <c r="R426" s="269"/>
      <c r="S426" s="269"/>
      <c r="T426" s="270"/>
      <c r="AT426" s="271" t="s">
        <v>221</v>
      </c>
      <c r="AU426" s="271" t="s">
        <v>81</v>
      </c>
      <c r="AV426" s="13" t="s">
        <v>81</v>
      </c>
      <c r="AW426" s="13" t="s">
        <v>35</v>
      </c>
      <c r="AX426" s="13" t="s">
        <v>72</v>
      </c>
      <c r="AY426" s="271" t="s">
        <v>210</v>
      </c>
    </row>
    <row r="427" s="12" customFormat="1">
      <c r="B427" s="251"/>
      <c r="C427" s="252"/>
      <c r="D427" s="248" t="s">
        <v>221</v>
      </c>
      <c r="E427" s="253" t="s">
        <v>21</v>
      </c>
      <c r="F427" s="254" t="s">
        <v>604</v>
      </c>
      <c r="G427" s="252"/>
      <c r="H427" s="253" t="s">
        <v>21</v>
      </c>
      <c r="I427" s="255"/>
      <c r="J427" s="252"/>
      <c r="K427" s="252"/>
      <c r="L427" s="256"/>
      <c r="M427" s="257"/>
      <c r="N427" s="258"/>
      <c r="O427" s="258"/>
      <c r="P427" s="258"/>
      <c r="Q427" s="258"/>
      <c r="R427" s="258"/>
      <c r="S427" s="258"/>
      <c r="T427" s="259"/>
      <c r="AT427" s="260" t="s">
        <v>221</v>
      </c>
      <c r="AU427" s="260" t="s">
        <v>81</v>
      </c>
      <c r="AV427" s="12" t="s">
        <v>79</v>
      </c>
      <c r="AW427" s="12" t="s">
        <v>35</v>
      </c>
      <c r="AX427" s="12" t="s">
        <v>72</v>
      </c>
      <c r="AY427" s="260" t="s">
        <v>210</v>
      </c>
    </row>
    <row r="428" s="13" customFormat="1">
      <c r="B428" s="261"/>
      <c r="C428" s="262"/>
      <c r="D428" s="248" t="s">
        <v>221</v>
      </c>
      <c r="E428" s="263" t="s">
        <v>21</v>
      </c>
      <c r="F428" s="264" t="s">
        <v>605</v>
      </c>
      <c r="G428" s="262"/>
      <c r="H428" s="265">
        <v>-286.31400000000002</v>
      </c>
      <c r="I428" s="266"/>
      <c r="J428" s="262"/>
      <c r="K428" s="262"/>
      <c r="L428" s="267"/>
      <c r="M428" s="268"/>
      <c r="N428" s="269"/>
      <c r="O428" s="269"/>
      <c r="P428" s="269"/>
      <c r="Q428" s="269"/>
      <c r="R428" s="269"/>
      <c r="S428" s="269"/>
      <c r="T428" s="270"/>
      <c r="AT428" s="271" t="s">
        <v>221</v>
      </c>
      <c r="AU428" s="271" t="s">
        <v>81</v>
      </c>
      <c r="AV428" s="13" t="s">
        <v>81</v>
      </c>
      <c r="AW428" s="13" t="s">
        <v>35</v>
      </c>
      <c r="AX428" s="13" t="s">
        <v>72</v>
      </c>
      <c r="AY428" s="271" t="s">
        <v>210</v>
      </c>
    </row>
    <row r="429" s="15" customFormat="1">
      <c r="B429" s="294"/>
      <c r="C429" s="295"/>
      <c r="D429" s="248" t="s">
        <v>221</v>
      </c>
      <c r="E429" s="296" t="s">
        <v>21</v>
      </c>
      <c r="F429" s="297" t="s">
        <v>424</v>
      </c>
      <c r="G429" s="295"/>
      <c r="H429" s="298">
        <v>2747.6660000000002</v>
      </c>
      <c r="I429" s="299"/>
      <c r="J429" s="295"/>
      <c r="K429" s="295"/>
      <c r="L429" s="300"/>
      <c r="M429" s="301"/>
      <c r="N429" s="302"/>
      <c r="O429" s="302"/>
      <c r="P429" s="302"/>
      <c r="Q429" s="302"/>
      <c r="R429" s="302"/>
      <c r="S429" s="302"/>
      <c r="T429" s="303"/>
      <c r="AT429" s="304" t="s">
        <v>221</v>
      </c>
      <c r="AU429" s="304" t="s">
        <v>81</v>
      </c>
      <c r="AV429" s="15" t="s">
        <v>233</v>
      </c>
      <c r="AW429" s="15" t="s">
        <v>35</v>
      </c>
      <c r="AX429" s="15" t="s">
        <v>72</v>
      </c>
      <c r="AY429" s="304" t="s">
        <v>210</v>
      </c>
    </row>
    <row r="430" s="12" customFormat="1">
      <c r="B430" s="251"/>
      <c r="C430" s="252"/>
      <c r="D430" s="248" t="s">
        <v>221</v>
      </c>
      <c r="E430" s="253" t="s">
        <v>21</v>
      </c>
      <c r="F430" s="254" t="s">
        <v>606</v>
      </c>
      <c r="G430" s="252"/>
      <c r="H430" s="253" t="s">
        <v>21</v>
      </c>
      <c r="I430" s="255"/>
      <c r="J430" s="252"/>
      <c r="K430" s="252"/>
      <c r="L430" s="256"/>
      <c r="M430" s="257"/>
      <c r="N430" s="258"/>
      <c r="O430" s="258"/>
      <c r="P430" s="258"/>
      <c r="Q430" s="258"/>
      <c r="R430" s="258"/>
      <c r="S430" s="258"/>
      <c r="T430" s="259"/>
      <c r="AT430" s="260" t="s">
        <v>221</v>
      </c>
      <c r="AU430" s="260" t="s">
        <v>81</v>
      </c>
      <c r="AV430" s="12" t="s">
        <v>79</v>
      </c>
      <c r="AW430" s="12" t="s">
        <v>35</v>
      </c>
      <c r="AX430" s="12" t="s">
        <v>72</v>
      </c>
      <c r="AY430" s="260" t="s">
        <v>210</v>
      </c>
    </row>
    <row r="431" s="13" customFormat="1">
      <c r="B431" s="261"/>
      <c r="C431" s="262"/>
      <c r="D431" s="248" t="s">
        <v>221</v>
      </c>
      <c r="E431" s="263" t="s">
        <v>21</v>
      </c>
      <c r="F431" s="264" t="s">
        <v>607</v>
      </c>
      <c r="G431" s="262"/>
      <c r="H431" s="265">
        <v>-1373.8330000000001</v>
      </c>
      <c r="I431" s="266"/>
      <c r="J431" s="262"/>
      <c r="K431" s="262"/>
      <c r="L431" s="267"/>
      <c r="M431" s="268"/>
      <c r="N431" s="269"/>
      <c r="O431" s="269"/>
      <c r="P431" s="269"/>
      <c r="Q431" s="269"/>
      <c r="R431" s="269"/>
      <c r="S431" s="269"/>
      <c r="T431" s="270"/>
      <c r="AT431" s="271" t="s">
        <v>221</v>
      </c>
      <c r="AU431" s="271" t="s">
        <v>81</v>
      </c>
      <c r="AV431" s="13" t="s">
        <v>81</v>
      </c>
      <c r="AW431" s="13" t="s">
        <v>35</v>
      </c>
      <c r="AX431" s="13" t="s">
        <v>72</v>
      </c>
      <c r="AY431" s="271" t="s">
        <v>210</v>
      </c>
    </row>
    <row r="432" s="14" customFormat="1">
      <c r="B432" s="272"/>
      <c r="C432" s="273"/>
      <c r="D432" s="248" t="s">
        <v>221</v>
      </c>
      <c r="E432" s="274" t="s">
        <v>21</v>
      </c>
      <c r="F432" s="275" t="s">
        <v>227</v>
      </c>
      <c r="G432" s="273"/>
      <c r="H432" s="276">
        <v>1373.8330000000001</v>
      </c>
      <c r="I432" s="277"/>
      <c r="J432" s="273"/>
      <c r="K432" s="273"/>
      <c r="L432" s="278"/>
      <c r="M432" s="279"/>
      <c r="N432" s="280"/>
      <c r="O432" s="280"/>
      <c r="P432" s="280"/>
      <c r="Q432" s="280"/>
      <c r="R432" s="280"/>
      <c r="S432" s="280"/>
      <c r="T432" s="281"/>
      <c r="AT432" s="282" t="s">
        <v>221</v>
      </c>
      <c r="AU432" s="282" t="s">
        <v>81</v>
      </c>
      <c r="AV432" s="14" t="s">
        <v>217</v>
      </c>
      <c r="AW432" s="14" t="s">
        <v>35</v>
      </c>
      <c r="AX432" s="14" t="s">
        <v>79</v>
      </c>
      <c r="AY432" s="282" t="s">
        <v>210</v>
      </c>
    </row>
    <row r="433" s="1" customFormat="1" ht="34.2" customHeight="1">
      <c r="B433" s="47"/>
      <c r="C433" s="236" t="s">
        <v>618</v>
      </c>
      <c r="D433" s="236" t="s">
        <v>212</v>
      </c>
      <c r="E433" s="237" t="s">
        <v>619</v>
      </c>
      <c r="F433" s="238" t="s">
        <v>610</v>
      </c>
      <c r="G433" s="239" t="s">
        <v>318</v>
      </c>
      <c r="H433" s="240">
        <v>27476.66</v>
      </c>
      <c r="I433" s="241"/>
      <c r="J433" s="242">
        <f>ROUND(I433*H433,2)</f>
        <v>0</v>
      </c>
      <c r="K433" s="238" t="s">
        <v>216</v>
      </c>
      <c r="L433" s="73"/>
      <c r="M433" s="243" t="s">
        <v>21</v>
      </c>
      <c r="N433" s="244" t="s">
        <v>43</v>
      </c>
      <c r="O433" s="48"/>
      <c r="P433" s="245">
        <f>O433*H433</f>
        <v>0</v>
      </c>
      <c r="Q433" s="245">
        <v>0</v>
      </c>
      <c r="R433" s="245">
        <f>Q433*H433</f>
        <v>0</v>
      </c>
      <c r="S433" s="245">
        <v>0</v>
      </c>
      <c r="T433" s="246">
        <f>S433*H433</f>
        <v>0</v>
      </c>
      <c r="AR433" s="25" t="s">
        <v>217</v>
      </c>
      <c r="AT433" s="25" t="s">
        <v>212</v>
      </c>
      <c r="AU433" s="25" t="s">
        <v>81</v>
      </c>
      <c r="AY433" s="25" t="s">
        <v>210</v>
      </c>
      <c r="BE433" s="247">
        <f>IF(N433="základní",J433,0)</f>
        <v>0</v>
      </c>
      <c r="BF433" s="247">
        <f>IF(N433="snížená",J433,0)</f>
        <v>0</v>
      </c>
      <c r="BG433" s="247">
        <f>IF(N433="zákl. přenesená",J433,0)</f>
        <v>0</v>
      </c>
      <c r="BH433" s="247">
        <f>IF(N433="sníž. přenesená",J433,0)</f>
        <v>0</v>
      </c>
      <c r="BI433" s="247">
        <f>IF(N433="nulová",J433,0)</f>
        <v>0</v>
      </c>
      <c r="BJ433" s="25" t="s">
        <v>79</v>
      </c>
      <c r="BK433" s="247">
        <f>ROUND(I433*H433,2)</f>
        <v>0</v>
      </c>
      <c r="BL433" s="25" t="s">
        <v>217</v>
      </c>
      <c r="BM433" s="25" t="s">
        <v>620</v>
      </c>
    </row>
    <row r="434" s="1" customFormat="1">
      <c r="B434" s="47"/>
      <c r="C434" s="75"/>
      <c r="D434" s="248" t="s">
        <v>219</v>
      </c>
      <c r="E434" s="75"/>
      <c r="F434" s="249" t="s">
        <v>600</v>
      </c>
      <c r="G434" s="75"/>
      <c r="H434" s="75"/>
      <c r="I434" s="204"/>
      <c r="J434" s="75"/>
      <c r="K434" s="75"/>
      <c r="L434" s="73"/>
      <c r="M434" s="250"/>
      <c r="N434" s="48"/>
      <c r="O434" s="48"/>
      <c r="P434" s="48"/>
      <c r="Q434" s="48"/>
      <c r="R434" s="48"/>
      <c r="S434" s="48"/>
      <c r="T434" s="96"/>
      <c r="AT434" s="25" t="s">
        <v>219</v>
      </c>
      <c r="AU434" s="25" t="s">
        <v>81</v>
      </c>
    </row>
    <row r="435" s="13" customFormat="1">
      <c r="B435" s="261"/>
      <c r="C435" s="262"/>
      <c r="D435" s="248" t="s">
        <v>221</v>
      </c>
      <c r="E435" s="262"/>
      <c r="F435" s="264" t="s">
        <v>621</v>
      </c>
      <c r="G435" s="262"/>
      <c r="H435" s="265">
        <v>27476.66</v>
      </c>
      <c r="I435" s="266"/>
      <c r="J435" s="262"/>
      <c r="K435" s="262"/>
      <c r="L435" s="267"/>
      <c r="M435" s="268"/>
      <c r="N435" s="269"/>
      <c r="O435" s="269"/>
      <c r="P435" s="269"/>
      <c r="Q435" s="269"/>
      <c r="R435" s="269"/>
      <c r="S435" s="269"/>
      <c r="T435" s="270"/>
      <c r="AT435" s="271" t="s">
        <v>221</v>
      </c>
      <c r="AU435" s="271" t="s">
        <v>81</v>
      </c>
      <c r="AV435" s="13" t="s">
        <v>81</v>
      </c>
      <c r="AW435" s="13" t="s">
        <v>6</v>
      </c>
      <c r="AX435" s="13" t="s">
        <v>79</v>
      </c>
      <c r="AY435" s="271" t="s">
        <v>210</v>
      </c>
    </row>
    <row r="436" s="1" customFormat="1" ht="14.4" customHeight="1">
      <c r="B436" s="47"/>
      <c r="C436" s="236" t="s">
        <v>622</v>
      </c>
      <c r="D436" s="236" t="s">
        <v>212</v>
      </c>
      <c r="E436" s="237" t="s">
        <v>623</v>
      </c>
      <c r="F436" s="238" t="s">
        <v>624</v>
      </c>
      <c r="G436" s="239" t="s">
        <v>318</v>
      </c>
      <c r="H436" s="240">
        <v>2747.6660000000002</v>
      </c>
      <c r="I436" s="241"/>
      <c r="J436" s="242">
        <f>ROUND(I436*H436,2)</f>
        <v>0</v>
      </c>
      <c r="K436" s="238" t="s">
        <v>216</v>
      </c>
      <c r="L436" s="73"/>
      <c r="M436" s="243" t="s">
        <v>21</v>
      </c>
      <c r="N436" s="244" t="s">
        <v>43</v>
      </c>
      <c r="O436" s="48"/>
      <c r="P436" s="245">
        <f>O436*H436</f>
        <v>0</v>
      </c>
      <c r="Q436" s="245">
        <v>0</v>
      </c>
      <c r="R436" s="245">
        <f>Q436*H436</f>
        <v>0</v>
      </c>
      <c r="S436" s="245">
        <v>0</v>
      </c>
      <c r="T436" s="246">
        <f>S436*H436</f>
        <v>0</v>
      </c>
      <c r="AR436" s="25" t="s">
        <v>217</v>
      </c>
      <c r="AT436" s="25" t="s">
        <v>212</v>
      </c>
      <c r="AU436" s="25" t="s">
        <v>81</v>
      </c>
      <c r="AY436" s="25" t="s">
        <v>210</v>
      </c>
      <c r="BE436" s="247">
        <f>IF(N436="základní",J436,0)</f>
        <v>0</v>
      </c>
      <c r="BF436" s="247">
        <f>IF(N436="snížená",J436,0)</f>
        <v>0</v>
      </c>
      <c r="BG436" s="247">
        <f>IF(N436="zákl. přenesená",J436,0)</f>
        <v>0</v>
      </c>
      <c r="BH436" s="247">
        <f>IF(N436="sníž. přenesená",J436,0)</f>
        <v>0</v>
      </c>
      <c r="BI436" s="247">
        <f>IF(N436="nulová",J436,0)</f>
        <v>0</v>
      </c>
      <c r="BJ436" s="25" t="s">
        <v>79</v>
      </c>
      <c r="BK436" s="247">
        <f>ROUND(I436*H436,2)</f>
        <v>0</v>
      </c>
      <c r="BL436" s="25" t="s">
        <v>217</v>
      </c>
      <c r="BM436" s="25" t="s">
        <v>625</v>
      </c>
    </row>
    <row r="437" s="1" customFormat="1">
      <c r="B437" s="47"/>
      <c r="C437" s="75"/>
      <c r="D437" s="248" t="s">
        <v>219</v>
      </c>
      <c r="E437" s="75"/>
      <c r="F437" s="249" t="s">
        <v>626</v>
      </c>
      <c r="G437" s="75"/>
      <c r="H437" s="75"/>
      <c r="I437" s="204"/>
      <c r="J437" s="75"/>
      <c r="K437" s="75"/>
      <c r="L437" s="73"/>
      <c r="M437" s="250"/>
      <c r="N437" s="48"/>
      <c r="O437" s="48"/>
      <c r="P437" s="48"/>
      <c r="Q437" s="48"/>
      <c r="R437" s="48"/>
      <c r="S437" s="48"/>
      <c r="T437" s="96"/>
      <c r="AT437" s="25" t="s">
        <v>219</v>
      </c>
      <c r="AU437" s="25" t="s">
        <v>81</v>
      </c>
    </row>
    <row r="438" s="1" customFormat="1" ht="34.2" customHeight="1">
      <c r="B438" s="47"/>
      <c r="C438" s="236" t="s">
        <v>627</v>
      </c>
      <c r="D438" s="236" t="s">
        <v>212</v>
      </c>
      <c r="E438" s="237" t="s">
        <v>628</v>
      </c>
      <c r="F438" s="238" t="s">
        <v>629</v>
      </c>
      <c r="G438" s="239" t="s">
        <v>318</v>
      </c>
      <c r="H438" s="240">
        <v>2200</v>
      </c>
      <c r="I438" s="241"/>
      <c r="J438" s="242">
        <f>ROUND(I438*H438,2)</f>
        <v>0</v>
      </c>
      <c r="K438" s="238" t="s">
        <v>216</v>
      </c>
      <c r="L438" s="73"/>
      <c r="M438" s="243" t="s">
        <v>21</v>
      </c>
      <c r="N438" s="244" t="s">
        <v>43</v>
      </c>
      <c r="O438" s="48"/>
      <c r="P438" s="245">
        <f>O438*H438</f>
        <v>0</v>
      </c>
      <c r="Q438" s="245">
        <v>0</v>
      </c>
      <c r="R438" s="245">
        <f>Q438*H438</f>
        <v>0</v>
      </c>
      <c r="S438" s="245">
        <v>0</v>
      </c>
      <c r="T438" s="246">
        <f>S438*H438</f>
        <v>0</v>
      </c>
      <c r="AR438" s="25" t="s">
        <v>217</v>
      </c>
      <c r="AT438" s="25" t="s">
        <v>212</v>
      </c>
      <c r="AU438" s="25" t="s">
        <v>81</v>
      </c>
      <c r="AY438" s="25" t="s">
        <v>210</v>
      </c>
      <c r="BE438" s="247">
        <f>IF(N438="základní",J438,0)</f>
        <v>0</v>
      </c>
      <c r="BF438" s="247">
        <f>IF(N438="snížená",J438,0)</f>
        <v>0</v>
      </c>
      <c r="BG438" s="247">
        <f>IF(N438="zákl. přenesená",J438,0)</f>
        <v>0</v>
      </c>
      <c r="BH438" s="247">
        <f>IF(N438="sníž. přenesená",J438,0)</f>
        <v>0</v>
      </c>
      <c r="BI438" s="247">
        <f>IF(N438="nulová",J438,0)</f>
        <v>0</v>
      </c>
      <c r="BJ438" s="25" t="s">
        <v>79</v>
      </c>
      <c r="BK438" s="247">
        <f>ROUND(I438*H438,2)</f>
        <v>0</v>
      </c>
      <c r="BL438" s="25" t="s">
        <v>217</v>
      </c>
      <c r="BM438" s="25" t="s">
        <v>630</v>
      </c>
    </row>
    <row r="439" s="1" customFormat="1">
      <c r="B439" s="47"/>
      <c r="C439" s="75"/>
      <c r="D439" s="248" t="s">
        <v>219</v>
      </c>
      <c r="E439" s="75"/>
      <c r="F439" s="249" t="s">
        <v>631</v>
      </c>
      <c r="G439" s="75"/>
      <c r="H439" s="75"/>
      <c r="I439" s="204"/>
      <c r="J439" s="75"/>
      <c r="K439" s="75"/>
      <c r="L439" s="73"/>
      <c r="M439" s="250"/>
      <c r="N439" s="48"/>
      <c r="O439" s="48"/>
      <c r="P439" s="48"/>
      <c r="Q439" s="48"/>
      <c r="R439" s="48"/>
      <c r="S439" s="48"/>
      <c r="T439" s="96"/>
      <c r="AT439" s="25" t="s">
        <v>219</v>
      </c>
      <c r="AU439" s="25" t="s">
        <v>81</v>
      </c>
    </row>
    <row r="440" s="1" customFormat="1" ht="34.2" customHeight="1">
      <c r="B440" s="47"/>
      <c r="C440" s="236" t="s">
        <v>632</v>
      </c>
      <c r="D440" s="236" t="s">
        <v>212</v>
      </c>
      <c r="E440" s="237" t="s">
        <v>633</v>
      </c>
      <c r="F440" s="238" t="s">
        <v>634</v>
      </c>
      <c r="G440" s="239" t="s">
        <v>318</v>
      </c>
      <c r="H440" s="240">
        <v>100</v>
      </c>
      <c r="I440" s="241"/>
      <c r="J440" s="242">
        <f>ROUND(I440*H440,2)</f>
        <v>0</v>
      </c>
      <c r="K440" s="238" t="s">
        <v>216</v>
      </c>
      <c r="L440" s="73"/>
      <c r="M440" s="243" t="s">
        <v>21</v>
      </c>
      <c r="N440" s="244" t="s">
        <v>43</v>
      </c>
      <c r="O440" s="48"/>
      <c r="P440" s="245">
        <f>O440*H440</f>
        <v>0</v>
      </c>
      <c r="Q440" s="245">
        <v>0</v>
      </c>
      <c r="R440" s="245">
        <f>Q440*H440</f>
        <v>0</v>
      </c>
      <c r="S440" s="245">
        <v>0</v>
      </c>
      <c r="T440" s="246">
        <f>S440*H440</f>
        <v>0</v>
      </c>
      <c r="AR440" s="25" t="s">
        <v>217</v>
      </c>
      <c r="AT440" s="25" t="s">
        <v>212</v>
      </c>
      <c r="AU440" s="25" t="s">
        <v>81</v>
      </c>
      <c r="AY440" s="25" t="s">
        <v>210</v>
      </c>
      <c r="BE440" s="247">
        <f>IF(N440="základní",J440,0)</f>
        <v>0</v>
      </c>
      <c r="BF440" s="247">
        <f>IF(N440="snížená",J440,0)</f>
        <v>0</v>
      </c>
      <c r="BG440" s="247">
        <f>IF(N440="zákl. přenesená",J440,0)</f>
        <v>0</v>
      </c>
      <c r="BH440" s="247">
        <f>IF(N440="sníž. přenesená",J440,0)</f>
        <v>0</v>
      </c>
      <c r="BI440" s="247">
        <f>IF(N440="nulová",J440,0)</f>
        <v>0</v>
      </c>
      <c r="BJ440" s="25" t="s">
        <v>79</v>
      </c>
      <c r="BK440" s="247">
        <f>ROUND(I440*H440,2)</f>
        <v>0</v>
      </c>
      <c r="BL440" s="25" t="s">
        <v>217</v>
      </c>
      <c r="BM440" s="25" t="s">
        <v>635</v>
      </c>
    </row>
    <row r="441" s="1" customFormat="1">
      <c r="B441" s="47"/>
      <c r="C441" s="75"/>
      <c r="D441" s="248" t="s">
        <v>219</v>
      </c>
      <c r="E441" s="75"/>
      <c r="F441" s="249" t="s">
        <v>631</v>
      </c>
      <c r="G441" s="75"/>
      <c r="H441" s="75"/>
      <c r="I441" s="204"/>
      <c r="J441" s="75"/>
      <c r="K441" s="75"/>
      <c r="L441" s="73"/>
      <c r="M441" s="250"/>
      <c r="N441" s="48"/>
      <c r="O441" s="48"/>
      <c r="P441" s="48"/>
      <c r="Q441" s="48"/>
      <c r="R441" s="48"/>
      <c r="S441" s="48"/>
      <c r="T441" s="96"/>
      <c r="AT441" s="25" t="s">
        <v>219</v>
      </c>
      <c r="AU441" s="25" t="s">
        <v>81</v>
      </c>
    </row>
    <row r="442" s="1" customFormat="1" ht="22.8" customHeight="1">
      <c r="B442" s="47"/>
      <c r="C442" s="236" t="s">
        <v>636</v>
      </c>
      <c r="D442" s="236" t="s">
        <v>212</v>
      </c>
      <c r="E442" s="237" t="s">
        <v>637</v>
      </c>
      <c r="F442" s="238" t="s">
        <v>638</v>
      </c>
      <c r="G442" s="239" t="s">
        <v>318</v>
      </c>
      <c r="H442" s="240">
        <v>304.88999999999999</v>
      </c>
      <c r="I442" s="241"/>
      <c r="J442" s="242">
        <f>ROUND(I442*H442,2)</f>
        <v>0</v>
      </c>
      <c r="K442" s="238" t="s">
        <v>216</v>
      </c>
      <c r="L442" s="73"/>
      <c r="M442" s="243" t="s">
        <v>21</v>
      </c>
      <c r="N442" s="244" t="s">
        <v>43</v>
      </c>
      <c r="O442" s="48"/>
      <c r="P442" s="245">
        <f>O442*H442</f>
        <v>0</v>
      </c>
      <c r="Q442" s="245">
        <v>0</v>
      </c>
      <c r="R442" s="245">
        <f>Q442*H442</f>
        <v>0</v>
      </c>
      <c r="S442" s="245">
        <v>0</v>
      </c>
      <c r="T442" s="246">
        <f>S442*H442</f>
        <v>0</v>
      </c>
      <c r="AR442" s="25" t="s">
        <v>217</v>
      </c>
      <c r="AT442" s="25" t="s">
        <v>212</v>
      </c>
      <c r="AU442" s="25" t="s">
        <v>81</v>
      </c>
      <c r="AY442" s="25" t="s">
        <v>210</v>
      </c>
      <c r="BE442" s="247">
        <f>IF(N442="základní",J442,0)</f>
        <v>0</v>
      </c>
      <c r="BF442" s="247">
        <f>IF(N442="snížená",J442,0)</f>
        <v>0</v>
      </c>
      <c r="BG442" s="247">
        <f>IF(N442="zákl. přenesená",J442,0)</f>
        <v>0</v>
      </c>
      <c r="BH442" s="247">
        <f>IF(N442="sníž. přenesená",J442,0)</f>
        <v>0</v>
      </c>
      <c r="BI442" s="247">
        <f>IF(N442="nulová",J442,0)</f>
        <v>0</v>
      </c>
      <c r="BJ442" s="25" t="s">
        <v>79</v>
      </c>
      <c r="BK442" s="247">
        <f>ROUND(I442*H442,2)</f>
        <v>0</v>
      </c>
      <c r="BL442" s="25" t="s">
        <v>217</v>
      </c>
      <c r="BM442" s="25" t="s">
        <v>639</v>
      </c>
    </row>
    <row r="443" s="1" customFormat="1">
      <c r="B443" s="47"/>
      <c r="C443" s="75"/>
      <c r="D443" s="248" t="s">
        <v>219</v>
      </c>
      <c r="E443" s="75"/>
      <c r="F443" s="249" t="s">
        <v>631</v>
      </c>
      <c r="G443" s="75"/>
      <c r="H443" s="75"/>
      <c r="I443" s="204"/>
      <c r="J443" s="75"/>
      <c r="K443" s="75"/>
      <c r="L443" s="73"/>
      <c r="M443" s="250"/>
      <c r="N443" s="48"/>
      <c r="O443" s="48"/>
      <c r="P443" s="48"/>
      <c r="Q443" s="48"/>
      <c r="R443" s="48"/>
      <c r="S443" s="48"/>
      <c r="T443" s="96"/>
      <c r="AT443" s="25" t="s">
        <v>219</v>
      </c>
      <c r="AU443" s="25" t="s">
        <v>81</v>
      </c>
    </row>
    <row r="444" s="12" customFormat="1">
      <c r="B444" s="251"/>
      <c r="C444" s="252"/>
      <c r="D444" s="248" t="s">
        <v>221</v>
      </c>
      <c r="E444" s="253" t="s">
        <v>21</v>
      </c>
      <c r="F444" s="254" t="s">
        <v>222</v>
      </c>
      <c r="G444" s="252"/>
      <c r="H444" s="253" t="s">
        <v>21</v>
      </c>
      <c r="I444" s="255"/>
      <c r="J444" s="252"/>
      <c r="K444" s="252"/>
      <c r="L444" s="256"/>
      <c r="M444" s="257"/>
      <c r="N444" s="258"/>
      <c r="O444" s="258"/>
      <c r="P444" s="258"/>
      <c r="Q444" s="258"/>
      <c r="R444" s="258"/>
      <c r="S444" s="258"/>
      <c r="T444" s="259"/>
      <c r="AT444" s="260" t="s">
        <v>221</v>
      </c>
      <c r="AU444" s="260" t="s">
        <v>81</v>
      </c>
      <c r="AV444" s="12" t="s">
        <v>79</v>
      </c>
      <c r="AW444" s="12" t="s">
        <v>35</v>
      </c>
      <c r="AX444" s="12" t="s">
        <v>72</v>
      </c>
      <c r="AY444" s="260" t="s">
        <v>210</v>
      </c>
    </row>
    <row r="445" s="13" customFormat="1">
      <c r="B445" s="261"/>
      <c r="C445" s="262"/>
      <c r="D445" s="248" t="s">
        <v>221</v>
      </c>
      <c r="E445" s="263" t="s">
        <v>21</v>
      </c>
      <c r="F445" s="264" t="s">
        <v>640</v>
      </c>
      <c r="G445" s="262"/>
      <c r="H445" s="265">
        <v>304.88999999999999</v>
      </c>
      <c r="I445" s="266"/>
      <c r="J445" s="262"/>
      <c r="K445" s="262"/>
      <c r="L445" s="267"/>
      <c r="M445" s="268"/>
      <c r="N445" s="269"/>
      <c r="O445" s="269"/>
      <c r="P445" s="269"/>
      <c r="Q445" s="269"/>
      <c r="R445" s="269"/>
      <c r="S445" s="269"/>
      <c r="T445" s="270"/>
      <c r="AT445" s="271" t="s">
        <v>221</v>
      </c>
      <c r="AU445" s="271" t="s">
        <v>81</v>
      </c>
      <c r="AV445" s="13" t="s">
        <v>81</v>
      </c>
      <c r="AW445" s="13" t="s">
        <v>35</v>
      </c>
      <c r="AX445" s="13" t="s">
        <v>79</v>
      </c>
      <c r="AY445" s="271" t="s">
        <v>210</v>
      </c>
    </row>
    <row r="446" s="1" customFormat="1" ht="34.2" customHeight="1">
      <c r="B446" s="47"/>
      <c r="C446" s="236" t="s">
        <v>641</v>
      </c>
      <c r="D446" s="236" t="s">
        <v>212</v>
      </c>
      <c r="E446" s="237" t="s">
        <v>642</v>
      </c>
      <c r="F446" s="238" t="s">
        <v>643</v>
      </c>
      <c r="G446" s="239" t="s">
        <v>318</v>
      </c>
      <c r="H446" s="240">
        <v>356.07600000000002</v>
      </c>
      <c r="I446" s="241"/>
      <c r="J446" s="242">
        <f>ROUND(I446*H446,2)</f>
        <v>0</v>
      </c>
      <c r="K446" s="238" t="s">
        <v>216</v>
      </c>
      <c r="L446" s="73"/>
      <c r="M446" s="243" t="s">
        <v>21</v>
      </c>
      <c r="N446" s="244" t="s">
        <v>43</v>
      </c>
      <c r="O446" s="48"/>
      <c r="P446" s="245">
        <f>O446*H446</f>
        <v>0</v>
      </c>
      <c r="Q446" s="245">
        <v>0</v>
      </c>
      <c r="R446" s="245">
        <f>Q446*H446</f>
        <v>0</v>
      </c>
      <c r="S446" s="245">
        <v>0</v>
      </c>
      <c r="T446" s="246">
        <f>S446*H446</f>
        <v>0</v>
      </c>
      <c r="AR446" s="25" t="s">
        <v>217</v>
      </c>
      <c r="AT446" s="25" t="s">
        <v>212</v>
      </c>
      <c r="AU446" s="25" t="s">
        <v>81</v>
      </c>
      <c r="AY446" s="25" t="s">
        <v>210</v>
      </c>
      <c r="BE446" s="247">
        <f>IF(N446="základní",J446,0)</f>
        <v>0</v>
      </c>
      <c r="BF446" s="247">
        <f>IF(N446="snížená",J446,0)</f>
        <v>0</v>
      </c>
      <c r="BG446" s="247">
        <f>IF(N446="zákl. přenesená",J446,0)</f>
        <v>0</v>
      </c>
      <c r="BH446" s="247">
        <f>IF(N446="sníž. přenesená",J446,0)</f>
        <v>0</v>
      </c>
      <c r="BI446" s="247">
        <f>IF(N446="nulová",J446,0)</f>
        <v>0</v>
      </c>
      <c r="BJ446" s="25" t="s">
        <v>79</v>
      </c>
      <c r="BK446" s="247">
        <f>ROUND(I446*H446,2)</f>
        <v>0</v>
      </c>
      <c r="BL446" s="25" t="s">
        <v>217</v>
      </c>
      <c r="BM446" s="25" t="s">
        <v>644</v>
      </c>
    </row>
    <row r="447" s="1" customFormat="1">
      <c r="B447" s="47"/>
      <c r="C447" s="75"/>
      <c r="D447" s="248" t="s">
        <v>219</v>
      </c>
      <c r="E447" s="75"/>
      <c r="F447" s="249" t="s">
        <v>631</v>
      </c>
      <c r="G447" s="75"/>
      <c r="H447" s="75"/>
      <c r="I447" s="204"/>
      <c r="J447" s="75"/>
      <c r="K447" s="75"/>
      <c r="L447" s="73"/>
      <c r="M447" s="250"/>
      <c r="N447" s="48"/>
      <c r="O447" s="48"/>
      <c r="P447" s="48"/>
      <c r="Q447" s="48"/>
      <c r="R447" s="48"/>
      <c r="S447" s="48"/>
      <c r="T447" s="96"/>
      <c r="AT447" s="25" t="s">
        <v>219</v>
      </c>
      <c r="AU447" s="25" t="s">
        <v>81</v>
      </c>
    </row>
    <row r="448" s="12" customFormat="1">
      <c r="B448" s="251"/>
      <c r="C448" s="252"/>
      <c r="D448" s="248" t="s">
        <v>221</v>
      </c>
      <c r="E448" s="253" t="s">
        <v>21</v>
      </c>
      <c r="F448" s="254" t="s">
        <v>222</v>
      </c>
      <c r="G448" s="252"/>
      <c r="H448" s="253" t="s">
        <v>21</v>
      </c>
      <c r="I448" s="255"/>
      <c r="J448" s="252"/>
      <c r="K448" s="252"/>
      <c r="L448" s="256"/>
      <c r="M448" s="257"/>
      <c r="N448" s="258"/>
      <c r="O448" s="258"/>
      <c r="P448" s="258"/>
      <c r="Q448" s="258"/>
      <c r="R448" s="258"/>
      <c r="S448" s="258"/>
      <c r="T448" s="259"/>
      <c r="AT448" s="260" t="s">
        <v>221</v>
      </c>
      <c r="AU448" s="260" t="s">
        <v>81</v>
      </c>
      <c r="AV448" s="12" t="s">
        <v>79</v>
      </c>
      <c r="AW448" s="12" t="s">
        <v>35</v>
      </c>
      <c r="AX448" s="12" t="s">
        <v>72</v>
      </c>
      <c r="AY448" s="260" t="s">
        <v>210</v>
      </c>
    </row>
    <row r="449" s="13" customFormat="1">
      <c r="B449" s="261"/>
      <c r="C449" s="262"/>
      <c r="D449" s="248" t="s">
        <v>221</v>
      </c>
      <c r="E449" s="263" t="s">
        <v>21</v>
      </c>
      <c r="F449" s="264" t="s">
        <v>601</v>
      </c>
      <c r="G449" s="262"/>
      <c r="H449" s="265">
        <v>9477.3140000000003</v>
      </c>
      <c r="I449" s="266"/>
      <c r="J449" s="262"/>
      <c r="K449" s="262"/>
      <c r="L449" s="267"/>
      <c r="M449" s="268"/>
      <c r="N449" s="269"/>
      <c r="O449" s="269"/>
      <c r="P449" s="269"/>
      <c r="Q449" s="269"/>
      <c r="R449" s="269"/>
      <c r="S449" s="269"/>
      <c r="T449" s="270"/>
      <c r="AT449" s="271" t="s">
        <v>221</v>
      </c>
      <c r="AU449" s="271" t="s">
        <v>81</v>
      </c>
      <c r="AV449" s="13" t="s">
        <v>81</v>
      </c>
      <c r="AW449" s="13" t="s">
        <v>35</v>
      </c>
      <c r="AX449" s="13" t="s">
        <v>72</v>
      </c>
      <c r="AY449" s="271" t="s">
        <v>210</v>
      </c>
    </row>
    <row r="450" s="12" customFormat="1">
      <c r="B450" s="251"/>
      <c r="C450" s="252"/>
      <c r="D450" s="248" t="s">
        <v>221</v>
      </c>
      <c r="E450" s="253" t="s">
        <v>21</v>
      </c>
      <c r="F450" s="254" t="s">
        <v>602</v>
      </c>
      <c r="G450" s="252"/>
      <c r="H450" s="253" t="s">
        <v>21</v>
      </c>
      <c r="I450" s="255"/>
      <c r="J450" s="252"/>
      <c r="K450" s="252"/>
      <c r="L450" s="256"/>
      <c r="M450" s="257"/>
      <c r="N450" s="258"/>
      <c r="O450" s="258"/>
      <c r="P450" s="258"/>
      <c r="Q450" s="258"/>
      <c r="R450" s="258"/>
      <c r="S450" s="258"/>
      <c r="T450" s="259"/>
      <c r="AT450" s="260" t="s">
        <v>221</v>
      </c>
      <c r="AU450" s="260" t="s">
        <v>81</v>
      </c>
      <c r="AV450" s="12" t="s">
        <v>79</v>
      </c>
      <c r="AW450" s="12" t="s">
        <v>35</v>
      </c>
      <c r="AX450" s="12" t="s">
        <v>72</v>
      </c>
      <c r="AY450" s="260" t="s">
        <v>210</v>
      </c>
    </row>
    <row r="451" s="13" customFormat="1">
      <c r="B451" s="261"/>
      <c r="C451" s="262"/>
      <c r="D451" s="248" t="s">
        <v>221</v>
      </c>
      <c r="E451" s="263" t="s">
        <v>21</v>
      </c>
      <c r="F451" s="264" t="s">
        <v>617</v>
      </c>
      <c r="G451" s="262"/>
      <c r="H451" s="265">
        <v>-6443.3339999999998</v>
      </c>
      <c r="I451" s="266"/>
      <c r="J451" s="262"/>
      <c r="K451" s="262"/>
      <c r="L451" s="267"/>
      <c r="M451" s="268"/>
      <c r="N451" s="269"/>
      <c r="O451" s="269"/>
      <c r="P451" s="269"/>
      <c r="Q451" s="269"/>
      <c r="R451" s="269"/>
      <c r="S451" s="269"/>
      <c r="T451" s="270"/>
      <c r="AT451" s="271" t="s">
        <v>221</v>
      </c>
      <c r="AU451" s="271" t="s">
        <v>81</v>
      </c>
      <c r="AV451" s="13" t="s">
        <v>81</v>
      </c>
      <c r="AW451" s="13" t="s">
        <v>35</v>
      </c>
      <c r="AX451" s="13" t="s">
        <v>72</v>
      </c>
      <c r="AY451" s="271" t="s">
        <v>210</v>
      </c>
    </row>
    <row r="452" s="12" customFormat="1">
      <c r="B452" s="251"/>
      <c r="C452" s="252"/>
      <c r="D452" s="248" t="s">
        <v>221</v>
      </c>
      <c r="E452" s="253" t="s">
        <v>21</v>
      </c>
      <c r="F452" s="254" t="s">
        <v>604</v>
      </c>
      <c r="G452" s="252"/>
      <c r="H452" s="253" t="s">
        <v>21</v>
      </c>
      <c r="I452" s="255"/>
      <c r="J452" s="252"/>
      <c r="K452" s="252"/>
      <c r="L452" s="256"/>
      <c r="M452" s="257"/>
      <c r="N452" s="258"/>
      <c r="O452" s="258"/>
      <c r="P452" s="258"/>
      <c r="Q452" s="258"/>
      <c r="R452" s="258"/>
      <c r="S452" s="258"/>
      <c r="T452" s="259"/>
      <c r="AT452" s="260" t="s">
        <v>221</v>
      </c>
      <c r="AU452" s="260" t="s">
        <v>81</v>
      </c>
      <c r="AV452" s="12" t="s">
        <v>79</v>
      </c>
      <c r="AW452" s="12" t="s">
        <v>35</v>
      </c>
      <c r="AX452" s="12" t="s">
        <v>72</v>
      </c>
      <c r="AY452" s="260" t="s">
        <v>210</v>
      </c>
    </row>
    <row r="453" s="13" customFormat="1">
      <c r="B453" s="261"/>
      <c r="C453" s="262"/>
      <c r="D453" s="248" t="s">
        <v>221</v>
      </c>
      <c r="E453" s="263" t="s">
        <v>21</v>
      </c>
      <c r="F453" s="264" t="s">
        <v>605</v>
      </c>
      <c r="G453" s="262"/>
      <c r="H453" s="265">
        <v>-286.31400000000002</v>
      </c>
      <c r="I453" s="266"/>
      <c r="J453" s="262"/>
      <c r="K453" s="262"/>
      <c r="L453" s="267"/>
      <c r="M453" s="268"/>
      <c r="N453" s="269"/>
      <c r="O453" s="269"/>
      <c r="P453" s="269"/>
      <c r="Q453" s="269"/>
      <c r="R453" s="269"/>
      <c r="S453" s="269"/>
      <c r="T453" s="270"/>
      <c r="AT453" s="271" t="s">
        <v>221</v>
      </c>
      <c r="AU453" s="271" t="s">
        <v>81</v>
      </c>
      <c r="AV453" s="13" t="s">
        <v>81</v>
      </c>
      <c r="AW453" s="13" t="s">
        <v>35</v>
      </c>
      <c r="AX453" s="13" t="s">
        <v>72</v>
      </c>
      <c r="AY453" s="271" t="s">
        <v>210</v>
      </c>
    </row>
    <row r="454" s="12" customFormat="1">
      <c r="B454" s="251"/>
      <c r="C454" s="252"/>
      <c r="D454" s="248" t="s">
        <v>221</v>
      </c>
      <c r="E454" s="253" t="s">
        <v>21</v>
      </c>
      <c r="F454" s="254" t="s">
        <v>645</v>
      </c>
      <c r="G454" s="252"/>
      <c r="H454" s="253" t="s">
        <v>21</v>
      </c>
      <c r="I454" s="255"/>
      <c r="J454" s="252"/>
      <c r="K454" s="252"/>
      <c r="L454" s="256"/>
      <c r="M454" s="257"/>
      <c r="N454" s="258"/>
      <c r="O454" s="258"/>
      <c r="P454" s="258"/>
      <c r="Q454" s="258"/>
      <c r="R454" s="258"/>
      <c r="S454" s="258"/>
      <c r="T454" s="259"/>
      <c r="AT454" s="260" t="s">
        <v>221</v>
      </c>
      <c r="AU454" s="260" t="s">
        <v>81</v>
      </c>
      <c r="AV454" s="12" t="s">
        <v>79</v>
      </c>
      <c r="AW454" s="12" t="s">
        <v>35</v>
      </c>
      <c r="AX454" s="12" t="s">
        <v>72</v>
      </c>
      <c r="AY454" s="260" t="s">
        <v>210</v>
      </c>
    </row>
    <row r="455" s="13" customFormat="1">
      <c r="B455" s="261"/>
      <c r="C455" s="262"/>
      <c r="D455" s="248" t="s">
        <v>221</v>
      </c>
      <c r="E455" s="263" t="s">
        <v>21</v>
      </c>
      <c r="F455" s="264" t="s">
        <v>646</v>
      </c>
      <c r="G455" s="262"/>
      <c r="H455" s="265">
        <v>-304.88999999999999</v>
      </c>
      <c r="I455" s="266"/>
      <c r="J455" s="262"/>
      <c r="K455" s="262"/>
      <c r="L455" s="267"/>
      <c r="M455" s="268"/>
      <c r="N455" s="269"/>
      <c r="O455" s="269"/>
      <c r="P455" s="269"/>
      <c r="Q455" s="269"/>
      <c r="R455" s="269"/>
      <c r="S455" s="269"/>
      <c r="T455" s="270"/>
      <c r="AT455" s="271" t="s">
        <v>221</v>
      </c>
      <c r="AU455" s="271" t="s">
        <v>81</v>
      </c>
      <c r="AV455" s="13" t="s">
        <v>81</v>
      </c>
      <c r="AW455" s="13" t="s">
        <v>35</v>
      </c>
      <c r="AX455" s="13" t="s">
        <v>72</v>
      </c>
      <c r="AY455" s="271" t="s">
        <v>210</v>
      </c>
    </row>
    <row r="456" s="12" customFormat="1">
      <c r="B456" s="251"/>
      <c r="C456" s="252"/>
      <c r="D456" s="248" t="s">
        <v>221</v>
      </c>
      <c r="E456" s="253" t="s">
        <v>21</v>
      </c>
      <c r="F456" s="254" t="s">
        <v>647</v>
      </c>
      <c r="G456" s="252"/>
      <c r="H456" s="253" t="s">
        <v>21</v>
      </c>
      <c r="I456" s="255"/>
      <c r="J456" s="252"/>
      <c r="K456" s="252"/>
      <c r="L456" s="256"/>
      <c r="M456" s="257"/>
      <c r="N456" s="258"/>
      <c r="O456" s="258"/>
      <c r="P456" s="258"/>
      <c r="Q456" s="258"/>
      <c r="R456" s="258"/>
      <c r="S456" s="258"/>
      <c r="T456" s="259"/>
      <c r="AT456" s="260" t="s">
        <v>221</v>
      </c>
      <c r="AU456" s="260" t="s">
        <v>81</v>
      </c>
      <c r="AV456" s="12" t="s">
        <v>79</v>
      </c>
      <c r="AW456" s="12" t="s">
        <v>35</v>
      </c>
      <c r="AX456" s="12" t="s">
        <v>72</v>
      </c>
      <c r="AY456" s="260" t="s">
        <v>210</v>
      </c>
    </row>
    <row r="457" s="13" customFormat="1">
      <c r="B457" s="261"/>
      <c r="C457" s="262"/>
      <c r="D457" s="248" t="s">
        <v>221</v>
      </c>
      <c r="E457" s="263" t="s">
        <v>21</v>
      </c>
      <c r="F457" s="264" t="s">
        <v>648</v>
      </c>
      <c r="G457" s="262"/>
      <c r="H457" s="265">
        <v>-1969.0999999999999</v>
      </c>
      <c r="I457" s="266"/>
      <c r="J457" s="262"/>
      <c r="K457" s="262"/>
      <c r="L457" s="267"/>
      <c r="M457" s="268"/>
      <c r="N457" s="269"/>
      <c r="O457" s="269"/>
      <c r="P457" s="269"/>
      <c r="Q457" s="269"/>
      <c r="R457" s="269"/>
      <c r="S457" s="269"/>
      <c r="T457" s="270"/>
      <c r="AT457" s="271" t="s">
        <v>221</v>
      </c>
      <c r="AU457" s="271" t="s">
        <v>81</v>
      </c>
      <c r="AV457" s="13" t="s">
        <v>81</v>
      </c>
      <c r="AW457" s="13" t="s">
        <v>35</v>
      </c>
      <c r="AX457" s="13" t="s">
        <v>72</v>
      </c>
      <c r="AY457" s="271" t="s">
        <v>210</v>
      </c>
    </row>
    <row r="458" s="12" customFormat="1">
      <c r="B458" s="251"/>
      <c r="C458" s="252"/>
      <c r="D458" s="248" t="s">
        <v>221</v>
      </c>
      <c r="E458" s="253" t="s">
        <v>21</v>
      </c>
      <c r="F458" s="254" t="s">
        <v>649</v>
      </c>
      <c r="G458" s="252"/>
      <c r="H458" s="253" t="s">
        <v>21</v>
      </c>
      <c r="I458" s="255"/>
      <c r="J458" s="252"/>
      <c r="K458" s="252"/>
      <c r="L458" s="256"/>
      <c r="M458" s="257"/>
      <c r="N458" s="258"/>
      <c r="O458" s="258"/>
      <c r="P458" s="258"/>
      <c r="Q458" s="258"/>
      <c r="R458" s="258"/>
      <c r="S458" s="258"/>
      <c r="T458" s="259"/>
      <c r="AT458" s="260" t="s">
        <v>221</v>
      </c>
      <c r="AU458" s="260" t="s">
        <v>81</v>
      </c>
      <c r="AV458" s="12" t="s">
        <v>79</v>
      </c>
      <c r="AW458" s="12" t="s">
        <v>35</v>
      </c>
      <c r="AX458" s="12" t="s">
        <v>72</v>
      </c>
      <c r="AY458" s="260" t="s">
        <v>210</v>
      </c>
    </row>
    <row r="459" s="13" customFormat="1">
      <c r="B459" s="261"/>
      <c r="C459" s="262"/>
      <c r="D459" s="248" t="s">
        <v>221</v>
      </c>
      <c r="E459" s="263" t="s">
        <v>21</v>
      </c>
      <c r="F459" s="264" t="s">
        <v>650</v>
      </c>
      <c r="G459" s="262"/>
      <c r="H459" s="265">
        <v>-117.59999999999999</v>
      </c>
      <c r="I459" s="266"/>
      <c r="J459" s="262"/>
      <c r="K459" s="262"/>
      <c r="L459" s="267"/>
      <c r="M459" s="268"/>
      <c r="N459" s="269"/>
      <c r="O459" s="269"/>
      <c r="P459" s="269"/>
      <c r="Q459" s="269"/>
      <c r="R459" s="269"/>
      <c r="S459" s="269"/>
      <c r="T459" s="270"/>
      <c r="AT459" s="271" t="s">
        <v>221</v>
      </c>
      <c r="AU459" s="271" t="s">
        <v>81</v>
      </c>
      <c r="AV459" s="13" t="s">
        <v>81</v>
      </c>
      <c r="AW459" s="13" t="s">
        <v>35</v>
      </c>
      <c r="AX459" s="13" t="s">
        <v>72</v>
      </c>
      <c r="AY459" s="271" t="s">
        <v>210</v>
      </c>
    </row>
    <row r="460" s="15" customFormat="1">
      <c r="B460" s="294"/>
      <c r="C460" s="295"/>
      <c r="D460" s="248" t="s">
        <v>221</v>
      </c>
      <c r="E460" s="296" t="s">
        <v>21</v>
      </c>
      <c r="F460" s="297" t="s">
        <v>424</v>
      </c>
      <c r="G460" s="295"/>
      <c r="H460" s="298">
        <v>356.07600000000099</v>
      </c>
      <c r="I460" s="299"/>
      <c r="J460" s="295"/>
      <c r="K460" s="295"/>
      <c r="L460" s="300"/>
      <c r="M460" s="301"/>
      <c r="N460" s="302"/>
      <c r="O460" s="302"/>
      <c r="P460" s="302"/>
      <c r="Q460" s="302"/>
      <c r="R460" s="302"/>
      <c r="S460" s="302"/>
      <c r="T460" s="303"/>
      <c r="AT460" s="304" t="s">
        <v>221</v>
      </c>
      <c r="AU460" s="304" t="s">
        <v>81</v>
      </c>
      <c r="AV460" s="15" t="s">
        <v>233</v>
      </c>
      <c r="AW460" s="15" t="s">
        <v>35</v>
      </c>
      <c r="AX460" s="15" t="s">
        <v>72</v>
      </c>
      <c r="AY460" s="304" t="s">
        <v>210</v>
      </c>
    </row>
    <row r="461" s="14" customFormat="1">
      <c r="B461" s="272"/>
      <c r="C461" s="273"/>
      <c r="D461" s="248" t="s">
        <v>221</v>
      </c>
      <c r="E461" s="274" t="s">
        <v>21</v>
      </c>
      <c r="F461" s="275" t="s">
        <v>227</v>
      </c>
      <c r="G461" s="273"/>
      <c r="H461" s="276">
        <v>356.07600000000099</v>
      </c>
      <c r="I461" s="277"/>
      <c r="J461" s="273"/>
      <c r="K461" s="273"/>
      <c r="L461" s="278"/>
      <c r="M461" s="279"/>
      <c r="N461" s="280"/>
      <c r="O461" s="280"/>
      <c r="P461" s="280"/>
      <c r="Q461" s="280"/>
      <c r="R461" s="280"/>
      <c r="S461" s="280"/>
      <c r="T461" s="281"/>
      <c r="AT461" s="282" t="s">
        <v>221</v>
      </c>
      <c r="AU461" s="282" t="s">
        <v>81</v>
      </c>
      <c r="AV461" s="14" t="s">
        <v>217</v>
      </c>
      <c r="AW461" s="14" t="s">
        <v>35</v>
      </c>
      <c r="AX461" s="14" t="s">
        <v>79</v>
      </c>
      <c r="AY461" s="282" t="s">
        <v>210</v>
      </c>
    </row>
    <row r="462" s="1" customFormat="1" ht="34.2" customHeight="1">
      <c r="B462" s="47"/>
      <c r="C462" s="236" t="s">
        <v>651</v>
      </c>
      <c r="D462" s="236" t="s">
        <v>212</v>
      </c>
      <c r="E462" s="237" t="s">
        <v>652</v>
      </c>
      <c r="F462" s="238" t="s">
        <v>653</v>
      </c>
      <c r="G462" s="239" t="s">
        <v>318</v>
      </c>
      <c r="H462" s="240">
        <v>117.59999999999999</v>
      </c>
      <c r="I462" s="241"/>
      <c r="J462" s="242">
        <f>ROUND(I462*H462,2)</f>
        <v>0</v>
      </c>
      <c r="K462" s="238" t="s">
        <v>216</v>
      </c>
      <c r="L462" s="73"/>
      <c r="M462" s="243" t="s">
        <v>21</v>
      </c>
      <c r="N462" s="244" t="s">
        <v>43</v>
      </c>
      <c r="O462" s="48"/>
      <c r="P462" s="245">
        <f>O462*H462</f>
        <v>0</v>
      </c>
      <c r="Q462" s="245">
        <v>0</v>
      </c>
      <c r="R462" s="245">
        <f>Q462*H462</f>
        <v>0</v>
      </c>
      <c r="S462" s="245">
        <v>0</v>
      </c>
      <c r="T462" s="246">
        <f>S462*H462</f>
        <v>0</v>
      </c>
      <c r="AR462" s="25" t="s">
        <v>217</v>
      </c>
      <c r="AT462" s="25" t="s">
        <v>212</v>
      </c>
      <c r="AU462" s="25" t="s">
        <v>81</v>
      </c>
      <c r="AY462" s="25" t="s">
        <v>210</v>
      </c>
      <c r="BE462" s="247">
        <f>IF(N462="základní",J462,0)</f>
        <v>0</v>
      </c>
      <c r="BF462" s="247">
        <f>IF(N462="snížená",J462,0)</f>
        <v>0</v>
      </c>
      <c r="BG462" s="247">
        <f>IF(N462="zákl. přenesená",J462,0)</f>
        <v>0</v>
      </c>
      <c r="BH462" s="247">
        <f>IF(N462="sníž. přenesená",J462,0)</f>
        <v>0</v>
      </c>
      <c r="BI462" s="247">
        <f>IF(N462="nulová",J462,0)</f>
        <v>0</v>
      </c>
      <c r="BJ462" s="25" t="s">
        <v>79</v>
      </c>
      <c r="BK462" s="247">
        <f>ROUND(I462*H462,2)</f>
        <v>0</v>
      </c>
      <c r="BL462" s="25" t="s">
        <v>217</v>
      </c>
      <c r="BM462" s="25" t="s">
        <v>654</v>
      </c>
    </row>
    <row r="463" s="1" customFormat="1">
      <c r="B463" s="47"/>
      <c r="C463" s="75"/>
      <c r="D463" s="248" t="s">
        <v>219</v>
      </c>
      <c r="E463" s="75"/>
      <c r="F463" s="249" t="s">
        <v>655</v>
      </c>
      <c r="G463" s="75"/>
      <c r="H463" s="75"/>
      <c r="I463" s="204"/>
      <c r="J463" s="75"/>
      <c r="K463" s="75"/>
      <c r="L463" s="73"/>
      <c r="M463" s="250"/>
      <c r="N463" s="48"/>
      <c r="O463" s="48"/>
      <c r="P463" s="48"/>
      <c r="Q463" s="48"/>
      <c r="R463" s="48"/>
      <c r="S463" s="48"/>
      <c r="T463" s="96"/>
      <c r="AT463" s="25" t="s">
        <v>219</v>
      </c>
      <c r="AU463" s="25" t="s">
        <v>81</v>
      </c>
    </row>
    <row r="464" s="1" customFormat="1" ht="34.2" customHeight="1">
      <c r="B464" s="47"/>
      <c r="C464" s="236" t="s">
        <v>656</v>
      </c>
      <c r="D464" s="236" t="s">
        <v>212</v>
      </c>
      <c r="E464" s="237" t="s">
        <v>657</v>
      </c>
      <c r="F464" s="238" t="s">
        <v>317</v>
      </c>
      <c r="G464" s="239" t="s">
        <v>318</v>
      </c>
      <c r="H464" s="240">
        <v>1969</v>
      </c>
      <c r="I464" s="241"/>
      <c r="J464" s="242">
        <f>ROUND(I464*H464,2)</f>
        <v>0</v>
      </c>
      <c r="K464" s="238" t="s">
        <v>216</v>
      </c>
      <c r="L464" s="73"/>
      <c r="M464" s="243" t="s">
        <v>21</v>
      </c>
      <c r="N464" s="244" t="s">
        <v>43</v>
      </c>
      <c r="O464" s="48"/>
      <c r="P464" s="245">
        <f>O464*H464</f>
        <v>0</v>
      </c>
      <c r="Q464" s="245">
        <v>0</v>
      </c>
      <c r="R464" s="245">
        <f>Q464*H464</f>
        <v>0</v>
      </c>
      <c r="S464" s="245">
        <v>0</v>
      </c>
      <c r="T464" s="246">
        <f>S464*H464</f>
        <v>0</v>
      </c>
      <c r="AR464" s="25" t="s">
        <v>217</v>
      </c>
      <c r="AT464" s="25" t="s">
        <v>212</v>
      </c>
      <c r="AU464" s="25" t="s">
        <v>81</v>
      </c>
      <c r="AY464" s="25" t="s">
        <v>210</v>
      </c>
      <c r="BE464" s="247">
        <f>IF(N464="základní",J464,0)</f>
        <v>0</v>
      </c>
      <c r="BF464" s="247">
        <f>IF(N464="snížená",J464,0)</f>
        <v>0</v>
      </c>
      <c r="BG464" s="247">
        <f>IF(N464="zákl. přenesená",J464,0)</f>
        <v>0</v>
      </c>
      <c r="BH464" s="247">
        <f>IF(N464="sníž. přenesená",J464,0)</f>
        <v>0</v>
      </c>
      <c r="BI464" s="247">
        <f>IF(N464="nulová",J464,0)</f>
        <v>0</v>
      </c>
      <c r="BJ464" s="25" t="s">
        <v>79</v>
      </c>
      <c r="BK464" s="247">
        <f>ROUND(I464*H464,2)</f>
        <v>0</v>
      </c>
      <c r="BL464" s="25" t="s">
        <v>217</v>
      </c>
      <c r="BM464" s="25" t="s">
        <v>658</v>
      </c>
    </row>
    <row r="465" s="1" customFormat="1">
      <c r="B465" s="47"/>
      <c r="C465" s="75"/>
      <c r="D465" s="248" t="s">
        <v>219</v>
      </c>
      <c r="E465" s="75"/>
      <c r="F465" s="249" t="s">
        <v>655</v>
      </c>
      <c r="G465" s="75"/>
      <c r="H465" s="75"/>
      <c r="I465" s="204"/>
      <c r="J465" s="75"/>
      <c r="K465" s="75"/>
      <c r="L465" s="73"/>
      <c r="M465" s="250"/>
      <c r="N465" s="48"/>
      <c r="O465" s="48"/>
      <c r="P465" s="48"/>
      <c r="Q465" s="48"/>
      <c r="R465" s="48"/>
      <c r="S465" s="48"/>
      <c r="T465" s="96"/>
      <c r="AT465" s="25" t="s">
        <v>219</v>
      </c>
      <c r="AU465" s="25" t="s">
        <v>81</v>
      </c>
    </row>
    <row r="466" s="11" customFormat="1" ht="37.44" customHeight="1">
      <c r="B466" s="220"/>
      <c r="C466" s="221"/>
      <c r="D466" s="222" t="s">
        <v>71</v>
      </c>
      <c r="E466" s="223" t="s">
        <v>659</v>
      </c>
      <c r="F466" s="223" t="s">
        <v>660</v>
      </c>
      <c r="G466" s="221"/>
      <c r="H466" s="221"/>
      <c r="I466" s="224"/>
      <c r="J466" s="225">
        <f>BK466</f>
        <v>0</v>
      </c>
      <c r="K466" s="221"/>
      <c r="L466" s="226"/>
      <c r="M466" s="227"/>
      <c r="N466" s="228"/>
      <c r="O466" s="228"/>
      <c r="P466" s="229">
        <f>P467+P489+P494+P499+P505</f>
        <v>0</v>
      </c>
      <c r="Q466" s="228"/>
      <c r="R466" s="229">
        <f>R467+R489+R494+R499+R505</f>
        <v>0.034307124999999994</v>
      </c>
      <c r="S466" s="228"/>
      <c r="T466" s="230">
        <f>T467+T489+T494+T499+T505</f>
        <v>2.0916000000000001</v>
      </c>
      <c r="AR466" s="231" t="s">
        <v>81</v>
      </c>
      <c r="AT466" s="232" t="s">
        <v>71</v>
      </c>
      <c r="AU466" s="232" t="s">
        <v>72</v>
      </c>
      <c r="AY466" s="231" t="s">
        <v>210</v>
      </c>
      <c r="BK466" s="233">
        <f>BK467+BK489+BK494+BK499+BK505</f>
        <v>0</v>
      </c>
    </row>
    <row r="467" s="11" customFormat="1" ht="19.92" customHeight="1">
      <c r="B467" s="220"/>
      <c r="C467" s="221"/>
      <c r="D467" s="222" t="s">
        <v>71</v>
      </c>
      <c r="E467" s="234" t="s">
        <v>661</v>
      </c>
      <c r="F467" s="234" t="s">
        <v>662</v>
      </c>
      <c r="G467" s="221"/>
      <c r="H467" s="221"/>
      <c r="I467" s="224"/>
      <c r="J467" s="235">
        <f>BK467</f>
        <v>0</v>
      </c>
      <c r="K467" s="221"/>
      <c r="L467" s="226"/>
      <c r="M467" s="227"/>
      <c r="N467" s="228"/>
      <c r="O467" s="228"/>
      <c r="P467" s="229">
        <f>SUM(P468:P488)</f>
        <v>0</v>
      </c>
      <c r="Q467" s="228"/>
      <c r="R467" s="229">
        <f>SUM(R468:R488)</f>
        <v>0.034307124999999994</v>
      </c>
      <c r="S467" s="228"/>
      <c r="T467" s="230">
        <f>SUM(T468:T488)</f>
        <v>0</v>
      </c>
      <c r="AR467" s="231" t="s">
        <v>81</v>
      </c>
      <c r="AT467" s="232" t="s">
        <v>71</v>
      </c>
      <c r="AU467" s="232" t="s">
        <v>79</v>
      </c>
      <c r="AY467" s="231" t="s">
        <v>210</v>
      </c>
      <c r="BK467" s="233">
        <f>SUM(BK468:BK488)</f>
        <v>0</v>
      </c>
    </row>
    <row r="468" s="1" customFormat="1" ht="22.8" customHeight="1">
      <c r="B468" s="47"/>
      <c r="C468" s="236" t="s">
        <v>663</v>
      </c>
      <c r="D468" s="236" t="s">
        <v>212</v>
      </c>
      <c r="E468" s="237" t="s">
        <v>664</v>
      </c>
      <c r="F468" s="238" t="s">
        <v>665</v>
      </c>
      <c r="G468" s="239" t="s">
        <v>215</v>
      </c>
      <c r="H468" s="240">
        <v>4.5</v>
      </c>
      <c r="I468" s="241"/>
      <c r="J468" s="242">
        <f>ROUND(I468*H468,2)</f>
        <v>0</v>
      </c>
      <c r="K468" s="238" t="s">
        <v>216</v>
      </c>
      <c r="L468" s="73"/>
      <c r="M468" s="243" t="s">
        <v>21</v>
      </c>
      <c r="N468" s="244" t="s">
        <v>43</v>
      </c>
      <c r="O468" s="48"/>
      <c r="P468" s="245">
        <f>O468*H468</f>
        <v>0</v>
      </c>
      <c r="Q468" s="245">
        <v>0</v>
      </c>
      <c r="R468" s="245">
        <f>Q468*H468</f>
        <v>0</v>
      </c>
      <c r="S468" s="245">
        <v>0</v>
      </c>
      <c r="T468" s="246">
        <f>S468*H468</f>
        <v>0</v>
      </c>
      <c r="AR468" s="25" t="s">
        <v>140</v>
      </c>
      <c r="AT468" s="25" t="s">
        <v>212</v>
      </c>
      <c r="AU468" s="25" t="s">
        <v>81</v>
      </c>
      <c r="AY468" s="25" t="s">
        <v>210</v>
      </c>
      <c r="BE468" s="247">
        <f>IF(N468="základní",J468,0)</f>
        <v>0</v>
      </c>
      <c r="BF468" s="247">
        <f>IF(N468="snížená",J468,0)</f>
        <v>0</v>
      </c>
      <c r="BG468" s="247">
        <f>IF(N468="zákl. přenesená",J468,0)</f>
        <v>0</v>
      </c>
      <c r="BH468" s="247">
        <f>IF(N468="sníž. přenesená",J468,0)</f>
        <v>0</v>
      </c>
      <c r="BI468" s="247">
        <f>IF(N468="nulová",J468,0)</f>
        <v>0</v>
      </c>
      <c r="BJ468" s="25" t="s">
        <v>79</v>
      </c>
      <c r="BK468" s="247">
        <f>ROUND(I468*H468,2)</f>
        <v>0</v>
      </c>
      <c r="BL468" s="25" t="s">
        <v>140</v>
      </c>
      <c r="BM468" s="25" t="s">
        <v>666</v>
      </c>
    </row>
    <row r="469" s="1" customFormat="1">
      <c r="B469" s="47"/>
      <c r="C469" s="75"/>
      <c r="D469" s="248" t="s">
        <v>219</v>
      </c>
      <c r="E469" s="75"/>
      <c r="F469" s="249" t="s">
        <v>667</v>
      </c>
      <c r="G469" s="75"/>
      <c r="H469" s="75"/>
      <c r="I469" s="204"/>
      <c r="J469" s="75"/>
      <c r="K469" s="75"/>
      <c r="L469" s="73"/>
      <c r="M469" s="250"/>
      <c r="N469" s="48"/>
      <c r="O469" s="48"/>
      <c r="P469" s="48"/>
      <c r="Q469" s="48"/>
      <c r="R469" s="48"/>
      <c r="S469" s="48"/>
      <c r="T469" s="96"/>
      <c r="AT469" s="25" t="s">
        <v>219</v>
      </c>
      <c r="AU469" s="25" t="s">
        <v>81</v>
      </c>
    </row>
    <row r="470" s="12" customFormat="1">
      <c r="B470" s="251"/>
      <c r="C470" s="252"/>
      <c r="D470" s="248" t="s">
        <v>221</v>
      </c>
      <c r="E470" s="253" t="s">
        <v>21</v>
      </c>
      <c r="F470" s="254" t="s">
        <v>222</v>
      </c>
      <c r="G470" s="252"/>
      <c r="H470" s="253" t="s">
        <v>21</v>
      </c>
      <c r="I470" s="255"/>
      <c r="J470" s="252"/>
      <c r="K470" s="252"/>
      <c r="L470" s="256"/>
      <c r="M470" s="257"/>
      <c r="N470" s="258"/>
      <c r="O470" s="258"/>
      <c r="P470" s="258"/>
      <c r="Q470" s="258"/>
      <c r="R470" s="258"/>
      <c r="S470" s="258"/>
      <c r="T470" s="259"/>
      <c r="AT470" s="260" t="s">
        <v>221</v>
      </c>
      <c r="AU470" s="260" t="s">
        <v>81</v>
      </c>
      <c r="AV470" s="12" t="s">
        <v>79</v>
      </c>
      <c r="AW470" s="12" t="s">
        <v>35</v>
      </c>
      <c r="AX470" s="12" t="s">
        <v>72</v>
      </c>
      <c r="AY470" s="260" t="s">
        <v>210</v>
      </c>
    </row>
    <row r="471" s="12" customFormat="1">
      <c r="B471" s="251"/>
      <c r="C471" s="252"/>
      <c r="D471" s="248" t="s">
        <v>221</v>
      </c>
      <c r="E471" s="253" t="s">
        <v>21</v>
      </c>
      <c r="F471" s="254" t="s">
        <v>348</v>
      </c>
      <c r="G471" s="252"/>
      <c r="H471" s="253" t="s">
        <v>21</v>
      </c>
      <c r="I471" s="255"/>
      <c r="J471" s="252"/>
      <c r="K471" s="252"/>
      <c r="L471" s="256"/>
      <c r="M471" s="257"/>
      <c r="N471" s="258"/>
      <c r="O471" s="258"/>
      <c r="P471" s="258"/>
      <c r="Q471" s="258"/>
      <c r="R471" s="258"/>
      <c r="S471" s="258"/>
      <c r="T471" s="259"/>
      <c r="AT471" s="260" t="s">
        <v>221</v>
      </c>
      <c r="AU471" s="260" t="s">
        <v>81</v>
      </c>
      <c r="AV471" s="12" t="s">
        <v>79</v>
      </c>
      <c r="AW471" s="12" t="s">
        <v>35</v>
      </c>
      <c r="AX471" s="12" t="s">
        <v>72</v>
      </c>
      <c r="AY471" s="260" t="s">
        <v>210</v>
      </c>
    </row>
    <row r="472" s="13" customFormat="1">
      <c r="B472" s="261"/>
      <c r="C472" s="262"/>
      <c r="D472" s="248" t="s">
        <v>221</v>
      </c>
      <c r="E472" s="263" t="s">
        <v>21</v>
      </c>
      <c r="F472" s="264" t="s">
        <v>668</v>
      </c>
      <c r="G472" s="262"/>
      <c r="H472" s="265">
        <v>4.5</v>
      </c>
      <c r="I472" s="266"/>
      <c r="J472" s="262"/>
      <c r="K472" s="262"/>
      <c r="L472" s="267"/>
      <c r="M472" s="268"/>
      <c r="N472" s="269"/>
      <c r="O472" s="269"/>
      <c r="P472" s="269"/>
      <c r="Q472" s="269"/>
      <c r="R472" s="269"/>
      <c r="S472" s="269"/>
      <c r="T472" s="270"/>
      <c r="AT472" s="271" t="s">
        <v>221</v>
      </c>
      <c r="AU472" s="271" t="s">
        <v>81</v>
      </c>
      <c r="AV472" s="13" t="s">
        <v>81</v>
      </c>
      <c r="AW472" s="13" t="s">
        <v>35</v>
      </c>
      <c r="AX472" s="13" t="s">
        <v>79</v>
      </c>
      <c r="AY472" s="271" t="s">
        <v>210</v>
      </c>
    </row>
    <row r="473" s="1" customFormat="1" ht="14.4" customHeight="1">
      <c r="B473" s="47"/>
      <c r="C473" s="284" t="s">
        <v>669</v>
      </c>
      <c r="D473" s="284" t="s">
        <v>328</v>
      </c>
      <c r="E473" s="285" t="s">
        <v>670</v>
      </c>
      <c r="F473" s="286" t="s">
        <v>671</v>
      </c>
      <c r="G473" s="287" t="s">
        <v>318</v>
      </c>
      <c r="H473" s="288">
        <v>0.001</v>
      </c>
      <c r="I473" s="289"/>
      <c r="J473" s="290">
        <f>ROUND(I473*H473,2)</f>
        <v>0</v>
      </c>
      <c r="K473" s="286" t="s">
        <v>216</v>
      </c>
      <c r="L473" s="291"/>
      <c r="M473" s="292" t="s">
        <v>21</v>
      </c>
      <c r="N473" s="293" t="s">
        <v>43</v>
      </c>
      <c r="O473" s="48"/>
      <c r="P473" s="245">
        <f>O473*H473</f>
        <v>0</v>
      </c>
      <c r="Q473" s="245">
        <v>1</v>
      </c>
      <c r="R473" s="245">
        <f>Q473*H473</f>
        <v>0.001</v>
      </c>
      <c r="S473" s="245">
        <v>0</v>
      </c>
      <c r="T473" s="246">
        <f>S473*H473</f>
        <v>0</v>
      </c>
      <c r="AR473" s="25" t="s">
        <v>400</v>
      </c>
      <c r="AT473" s="25" t="s">
        <v>328</v>
      </c>
      <c r="AU473" s="25" t="s">
        <v>81</v>
      </c>
      <c r="AY473" s="25" t="s">
        <v>210</v>
      </c>
      <c r="BE473" s="247">
        <f>IF(N473="základní",J473,0)</f>
        <v>0</v>
      </c>
      <c r="BF473" s="247">
        <f>IF(N473="snížená",J473,0)</f>
        <v>0</v>
      </c>
      <c r="BG473" s="247">
        <f>IF(N473="zákl. přenesená",J473,0)</f>
        <v>0</v>
      </c>
      <c r="BH473" s="247">
        <f>IF(N473="sníž. přenesená",J473,0)</f>
        <v>0</v>
      </c>
      <c r="BI473" s="247">
        <f>IF(N473="nulová",J473,0)</f>
        <v>0</v>
      </c>
      <c r="BJ473" s="25" t="s">
        <v>79</v>
      </c>
      <c r="BK473" s="247">
        <f>ROUND(I473*H473,2)</f>
        <v>0</v>
      </c>
      <c r="BL473" s="25" t="s">
        <v>140</v>
      </c>
      <c r="BM473" s="25" t="s">
        <v>672</v>
      </c>
    </row>
    <row r="474" s="13" customFormat="1">
      <c r="B474" s="261"/>
      <c r="C474" s="262"/>
      <c r="D474" s="248" t="s">
        <v>221</v>
      </c>
      <c r="E474" s="262"/>
      <c r="F474" s="264" t="s">
        <v>673</v>
      </c>
      <c r="G474" s="262"/>
      <c r="H474" s="265">
        <v>0.001</v>
      </c>
      <c r="I474" s="266"/>
      <c r="J474" s="262"/>
      <c r="K474" s="262"/>
      <c r="L474" s="267"/>
      <c r="M474" s="268"/>
      <c r="N474" s="269"/>
      <c r="O474" s="269"/>
      <c r="P474" s="269"/>
      <c r="Q474" s="269"/>
      <c r="R474" s="269"/>
      <c r="S474" s="269"/>
      <c r="T474" s="270"/>
      <c r="AT474" s="271" t="s">
        <v>221</v>
      </c>
      <c r="AU474" s="271" t="s">
        <v>81</v>
      </c>
      <c r="AV474" s="13" t="s">
        <v>81</v>
      </c>
      <c r="AW474" s="13" t="s">
        <v>6</v>
      </c>
      <c r="AX474" s="13" t="s">
        <v>79</v>
      </c>
      <c r="AY474" s="271" t="s">
        <v>210</v>
      </c>
    </row>
    <row r="475" s="1" customFormat="1" ht="22.8" customHeight="1">
      <c r="B475" s="47"/>
      <c r="C475" s="236" t="s">
        <v>674</v>
      </c>
      <c r="D475" s="236" t="s">
        <v>212</v>
      </c>
      <c r="E475" s="237" t="s">
        <v>675</v>
      </c>
      <c r="F475" s="238" t="s">
        <v>676</v>
      </c>
      <c r="G475" s="239" t="s">
        <v>215</v>
      </c>
      <c r="H475" s="240">
        <v>4.5</v>
      </c>
      <c r="I475" s="241"/>
      <c r="J475" s="242">
        <f>ROUND(I475*H475,2)</f>
        <v>0</v>
      </c>
      <c r="K475" s="238" t="s">
        <v>216</v>
      </c>
      <c r="L475" s="73"/>
      <c r="M475" s="243" t="s">
        <v>21</v>
      </c>
      <c r="N475" s="244" t="s">
        <v>43</v>
      </c>
      <c r="O475" s="48"/>
      <c r="P475" s="245">
        <f>O475*H475</f>
        <v>0</v>
      </c>
      <c r="Q475" s="245">
        <v>0.00039825</v>
      </c>
      <c r="R475" s="245">
        <f>Q475*H475</f>
        <v>0.0017921250000000001</v>
      </c>
      <c r="S475" s="245">
        <v>0</v>
      </c>
      <c r="T475" s="246">
        <f>S475*H475</f>
        <v>0</v>
      </c>
      <c r="AR475" s="25" t="s">
        <v>140</v>
      </c>
      <c r="AT475" s="25" t="s">
        <v>212</v>
      </c>
      <c r="AU475" s="25" t="s">
        <v>81</v>
      </c>
      <c r="AY475" s="25" t="s">
        <v>210</v>
      </c>
      <c r="BE475" s="247">
        <f>IF(N475="základní",J475,0)</f>
        <v>0</v>
      </c>
      <c r="BF475" s="247">
        <f>IF(N475="snížená",J475,0)</f>
        <v>0</v>
      </c>
      <c r="BG475" s="247">
        <f>IF(N475="zákl. přenesená",J475,0)</f>
        <v>0</v>
      </c>
      <c r="BH475" s="247">
        <f>IF(N475="sníž. přenesená",J475,0)</f>
        <v>0</v>
      </c>
      <c r="BI475" s="247">
        <f>IF(N475="nulová",J475,0)</f>
        <v>0</v>
      </c>
      <c r="BJ475" s="25" t="s">
        <v>79</v>
      </c>
      <c r="BK475" s="247">
        <f>ROUND(I475*H475,2)</f>
        <v>0</v>
      </c>
      <c r="BL475" s="25" t="s">
        <v>140</v>
      </c>
      <c r="BM475" s="25" t="s">
        <v>677</v>
      </c>
    </row>
    <row r="476" s="1" customFormat="1">
      <c r="B476" s="47"/>
      <c r="C476" s="75"/>
      <c r="D476" s="248" t="s">
        <v>219</v>
      </c>
      <c r="E476" s="75"/>
      <c r="F476" s="249" t="s">
        <v>678</v>
      </c>
      <c r="G476" s="75"/>
      <c r="H476" s="75"/>
      <c r="I476" s="204"/>
      <c r="J476" s="75"/>
      <c r="K476" s="75"/>
      <c r="L476" s="73"/>
      <c r="M476" s="250"/>
      <c r="N476" s="48"/>
      <c r="O476" s="48"/>
      <c r="P476" s="48"/>
      <c r="Q476" s="48"/>
      <c r="R476" s="48"/>
      <c r="S476" s="48"/>
      <c r="T476" s="96"/>
      <c r="AT476" s="25" t="s">
        <v>219</v>
      </c>
      <c r="AU476" s="25" t="s">
        <v>81</v>
      </c>
    </row>
    <row r="477" s="12" customFormat="1">
      <c r="B477" s="251"/>
      <c r="C477" s="252"/>
      <c r="D477" s="248" t="s">
        <v>221</v>
      </c>
      <c r="E477" s="253" t="s">
        <v>21</v>
      </c>
      <c r="F477" s="254" t="s">
        <v>222</v>
      </c>
      <c r="G477" s="252"/>
      <c r="H477" s="253" t="s">
        <v>21</v>
      </c>
      <c r="I477" s="255"/>
      <c r="J477" s="252"/>
      <c r="K477" s="252"/>
      <c r="L477" s="256"/>
      <c r="M477" s="257"/>
      <c r="N477" s="258"/>
      <c r="O477" s="258"/>
      <c r="P477" s="258"/>
      <c r="Q477" s="258"/>
      <c r="R477" s="258"/>
      <c r="S477" s="258"/>
      <c r="T477" s="259"/>
      <c r="AT477" s="260" t="s">
        <v>221</v>
      </c>
      <c r="AU477" s="260" t="s">
        <v>81</v>
      </c>
      <c r="AV477" s="12" t="s">
        <v>79</v>
      </c>
      <c r="AW477" s="12" t="s">
        <v>35</v>
      </c>
      <c r="AX477" s="12" t="s">
        <v>72</v>
      </c>
      <c r="AY477" s="260" t="s">
        <v>210</v>
      </c>
    </row>
    <row r="478" s="12" customFormat="1">
      <c r="B478" s="251"/>
      <c r="C478" s="252"/>
      <c r="D478" s="248" t="s">
        <v>221</v>
      </c>
      <c r="E478" s="253" t="s">
        <v>21</v>
      </c>
      <c r="F478" s="254" t="s">
        <v>348</v>
      </c>
      <c r="G478" s="252"/>
      <c r="H478" s="253" t="s">
        <v>21</v>
      </c>
      <c r="I478" s="255"/>
      <c r="J478" s="252"/>
      <c r="K478" s="252"/>
      <c r="L478" s="256"/>
      <c r="M478" s="257"/>
      <c r="N478" s="258"/>
      <c r="O478" s="258"/>
      <c r="P478" s="258"/>
      <c r="Q478" s="258"/>
      <c r="R478" s="258"/>
      <c r="S478" s="258"/>
      <c r="T478" s="259"/>
      <c r="AT478" s="260" t="s">
        <v>221</v>
      </c>
      <c r="AU478" s="260" t="s">
        <v>81</v>
      </c>
      <c r="AV478" s="12" t="s">
        <v>79</v>
      </c>
      <c r="AW478" s="12" t="s">
        <v>35</v>
      </c>
      <c r="AX478" s="12" t="s">
        <v>72</v>
      </c>
      <c r="AY478" s="260" t="s">
        <v>210</v>
      </c>
    </row>
    <row r="479" s="13" customFormat="1">
      <c r="B479" s="261"/>
      <c r="C479" s="262"/>
      <c r="D479" s="248" t="s">
        <v>221</v>
      </c>
      <c r="E479" s="263" t="s">
        <v>21</v>
      </c>
      <c r="F479" s="264" t="s">
        <v>668</v>
      </c>
      <c r="G479" s="262"/>
      <c r="H479" s="265">
        <v>4.5</v>
      </c>
      <c r="I479" s="266"/>
      <c r="J479" s="262"/>
      <c r="K479" s="262"/>
      <c r="L479" s="267"/>
      <c r="M479" s="268"/>
      <c r="N479" s="269"/>
      <c r="O479" s="269"/>
      <c r="P479" s="269"/>
      <c r="Q479" s="269"/>
      <c r="R479" s="269"/>
      <c r="S479" s="269"/>
      <c r="T479" s="270"/>
      <c r="AT479" s="271" t="s">
        <v>221</v>
      </c>
      <c r="AU479" s="271" t="s">
        <v>81</v>
      </c>
      <c r="AV479" s="13" t="s">
        <v>81</v>
      </c>
      <c r="AW479" s="13" t="s">
        <v>35</v>
      </c>
      <c r="AX479" s="13" t="s">
        <v>79</v>
      </c>
      <c r="AY479" s="271" t="s">
        <v>210</v>
      </c>
    </row>
    <row r="480" s="1" customFormat="1" ht="22.8" customHeight="1">
      <c r="B480" s="47"/>
      <c r="C480" s="284" t="s">
        <v>679</v>
      </c>
      <c r="D480" s="284" t="s">
        <v>328</v>
      </c>
      <c r="E480" s="285" t="s">
        <v>680</v>
      </c>
      <c r="F480" s="286" t="s">
        <v>681</v>
      </c>
      <c r="G480" s="287" t="s">
        <v>215</v>
      </c>
      <c r="H480" s="288">
        <v>5.1749999999999998</v>
      </c>
      <c r="I480" s="289"/>
      <c r="J480" s="290">
        <f>ROUND(I480*H480,2)</f>
        <v>0</v>
      </c>
      <c r="K480" s="286" t="s">
        <v>21</v>
      </c>
      <c r="L480" s="291"/>
      <c r="M480" s="292" t="s">
        <v>21</v>
      </c>
      <c r="N480" s="293" t="s">
        <v>43</v>
      </c>
      <c r="O480" s="48"/>
      <c r="P480" s="245">
        <f>O480*H480</f>
        <v>0</v>
      </c>
      <c r="Q480" s="245">
        <v>0.0048999999999999998</v>
      </c>
      <c r="R480" s="245">
        <f>Q480*H480</f>
        <v>0.025357499999999998</v>
      </c>
      <c r="S480" s="245">
        <v>0</v>
      </c>
      <c r="T480" s="246">
        <f>S480*H480</f>
        <v>0</v>
      </c>
      <c r="AR480" s="25" t="s">
        <v>400</v>
      </c>
      <c r="AT480" s="25" t="s">
        <v>328</v>
      </c>
      <c r="AU480" s="25" t="s">
        <v>81</v>
      </c>
      <c r="AY480" s="25" t="s">
        <v>210</v>
      </c>
      <c r="BE480" s="247">
        <f>IF(N480="základní",J480,0)</f>
        <v>0</v>
      </c>
      <c r="BF480" s="247">
        <f>IF(N480="snížená",J480,0)</f>
        <v>0</v>
      </c>
      <c r="BG480" s="247">
        <f>IF(N480="zákl. přenesená",J480,0)</f>
        <v>0</v>
      </c>
      <c r="BH480" s="247">
        <f>IF(N480="sníž. přenesená",J480,0)</f>
        <v>0</v>
      </c>
      <c r="BI480" s="247">
        <f>IF(N480="nulová",J480,0)</f>
        <v>0</v>
      </c>
      <c r="BJ480" s="25" t="s">
        <v>79</v>
      </c>
      <c r="BK480" s="247">
        <f>ROUND(I480*H480,2)</f>
        <v>0</v>
      </c>
      <c r="BL480" s="25" t="s">
        <v>140</v>
      </c>
      <c r="BM480" s="25" t="s">
        <v>682</v>
      </c>
    </row>
    <row r="481" s="13" customFormat="1">
      <c r="B481" s="261"/>
      <c r="C481" s="262"/>
      <c r="D481" s="248" t="s">
        <v>221</v>
      </c>
      <c r="E481" s="262"/>
      <c r="F481" s="264" t="s">
        <v>683</v>
      </c>
      <c r="G481" s="262"/>
      <c r="H481" s="265">
        <v>5.1749999999999998</v>
      </c>
      <c r="I481" s="266"/>
      <c r="J481" s="262"/>
      <c r="K481" s="262"/>
      <c r="L481" s="267"/>
      <c r="M481" s="268"/>
      <c r="N481" s="269"/>
      <c r="O481" s="269"/>
      <c r="P481" s="269"/>
      <c r="Q481" s="269"/>
      <c r="R481" s="269"/>
      <c r="S481" s="269"/>
      <c r="T481" s="270"/>
      <c r="AT481" s="271" t="s">
        <v>221</v>
      </c>
      <c r="AU481" s="271" t="s">
        <v>81</v>
      </c>
      <c r="AV481" s="13" t="s">
        <v>81</v>
      </c>
      <c r="AW481" s="13" t="s">
        <v>6</v>
      </c>
      <c r="AX481" s="13" t="s">
        <v>79</v>
      </c>
      <c r="AY481" s="271" t="s">
        <v>210</v>
      </c>
    </row>
    <row r="482" s="1" customFormat="1" ht="34.2" customHeight="1">
      <c r="B482" s="47"/>
      <c r="C482" s="236" t="s">
        <v>684</v>
      </c>
      <c r="D482" s="236" t="s">
        <v>212</v>
      </c>
      <c r="E482" s="237" t="s">
        <v>685</v>
      </c>
      <c r="F482" s="238" t="s">
        <v>686</v>
      </c>
      <c r="G482" s="239" t="s">
        <v>215</v>
      </c>
      <c r="H482" s="240">
        <v>4.5</v>
      </c>
      <c r="I482" s="241"/>
      <c r="J482" s="242">
        <f>ROUND(I482*H482,2)</f>
        <v>0</v>
      </c>
      <c r="K482" s="238" t="s">
        <v>216</v>
      </c>
      <c r="L482" s="73"/>
      <c r="M482" s="243" t="s">
        <v>21</v>
      </c>
      <c r="N482" s="244" t="s">
        <v>43</v>
      </c>
      <c r="O482" s="48"/>
      <c r="P482" s="245">
        <f>O482*H482</f>
        <v>0</v>
      </c>
      <c r="Q482" s="245">
        <v>0.00067500000000000004</v>
      </c>
      <c r="R482" s="245">
        <f>Q482*H482</f>
        <v>0.0030375000000000003</v>
      </c>
      <c r="S482" s="245">
        <v>0</v>
      </c>
      <c r="T482" s="246">
        <f>S482*H482</f>
        <v>0</v>
      </c>
      <c r="AR482" s="25" t="s">
        <v>140</v>
      </c>
      <c r="AT482" s="25" t="s">
        <v>212</v>
      </c>
      <c r="AU482" s="25" t="s">
        <v>81</v>
      </c>
      <c r="AY482" s="25" t="s">
        <v>210</v>
      </c>
      <c r="BE482" s="247">
        <f>IF(N482="základní",J482,0)</f>
        <v>0</v>
      </c>
      <c r="BF482" s="247">
        <f>IF(N482="snížená",J482,0)</f>
        <v>0</v>
      </c>
      <c r="BG482" s="247">
        <f>IF(N482="zákl. přenesená",J482,0)</f>
        <v>0</v>
      </c>
      <c r="BH482" s="247">
        <f>IF(N482="sníž. přenesená",J482,0)</f>
        <v>0</v>
      </c>
      <c r="BI482" s="247">
        <f>IF(N482="nulová",J482,0)</f>
        <v>0</v>
      </c>
      <c r="BJ482" s="25" t="s">
        <v>79</v>
      </c>
      <c r="BK482" s="247">
        <f>ROUND(I482*H482,2)</f>
        <v>0</v>
      </c>
      <c r="BL482" s="25" t="s">
        <v>140</v>
      </c>
      <c r="BM482" s="25" t="s">
        <v>687</v>
      </c>
    </row>
    <row r="483" s="12" customFormat="1">
      <c r="B483" s="251"/>
      <c r="C483" s="252"/>
      <c r="D483" s="248" t="s">
        <v>221</v>
      </c>
      <c r="E483" s="253" t="s">
        <v>21</v>
      </c>
      <c r="F483" s="254" t="s">
        <v>222</v>
      </c>
      <c r="G483" s="252"/>
      <c r="H483" s="253" t="s">
        <v>21</v>
      </c>
      <c r="I483" s="255"/>
      <c r="J483" s="252"/>
      <c r="K483" s="252"/>
      <c r="L483" s="256"/>
      <c r="M483" s="257"/>
      <c r="N483" s="258"/>
      <c r="O483" s="258"/>
      <c r="P483" s="258"/>
      <c r="Q483" s="258"/>
      <c r="R483" s="258"/>
      <c r="S483" s="258"/>
      <c r="T483" s="259"/>
      <c r="AT483" s="260" t="s">
        <v>221</v>
      </c>
      <c r="AU483" s="260" t="s">
        <v>81</v>
      </c>
      <c r="AV483" s="12" t="s">
        <v>79</v>
      </c>
      <c r="AW483" s="12" t="s">
        <v>35</v>
      </c>
      <c r="AX483" s="12" t="s">
        <v>72</v>
      </c>
      <c r="AY483" s="260" t="s">
        <v>210</v>
      </c>
    </row>
    <row r="484" s="12" customFormat="1">
      <c r="B484" s="251"/>
      <c r="C484" s="252"/>
      <c r="D484" s="248" t="s">
        <v>221</v>
      </c>
      <c r="E484" s="253" t="s">
        <v>21</v>
      </c>
      <c r="F484" s="254" t="s">
        <v>348</v>
      </c>
      <c r="G484" s="252"/>
      <c r="H484" s="253" t="s">
        <v>21</v>
      </c>
      <c r="I484" s="255"/>
      <c r="J484" s="252"/>
      <c r="K484" s="252"/>
      <c r="L484" s="256"/>
      <c r="M484" s="257"/>
      <c r="N484" s="258"/>
      <c r="O484" s="258"/>
      <c r="P484" s="258"/>
      <c r="Q484" s="258"/>
      <c r="R484" s="258"/>
      <c r="S484" s="258"/>
      <c r="T484" s="259"/>
      <c r="AT484" s="260" t="s">
        <v>221</v>
      </c>
      <c r="AU484" s="260" t="s">
        <v>81</v>
      </c>
      <c r="AV484" s="12" t="s">
        <v>79</v>
      </c>
      <c r="AW484" s="12" t="s">
        <v>35</v>
      </c>
      <c r="AX484" s="12" t="s">
        <v>72</v>
      </c>
      <c r="AY484" s="260" t="s">
        <v>210</v>
      </c>
    </row>
    <row r="485" s="13" customFormat="1">
      <c r="B485" s="261"/>
      <c r="C485" s="262"/>
      <c r="D485" s="248" t="s">
        <v>221</v>
      </c>
      <c r="E485" s="263" t="s">
        <v>21</v>
      </c>
      <c r="F485" s="264" t="s">
        <v>668</v>
      </c>
      <c r="G485" s="262"/>
      <c r="H485" s="265">
        <v>4.5</v>
      </c>
      <c r="I485" s="266"/>
      <c r="J485" s="262"/>
      <c r="K485" s="262"/>
      <c r="L485" s="267"/>
      <c r="M485" s="268"/>
      <c r="N485" s="269"/>
      <c r="O485" s="269"/>
      <c r="P485" s="269"/>
      <c r="Q485" s="269"/>
      <c r="R485" s="269"/>
      <c r="S485" s="269"/>
      <c r="T485" s="270"/>
      <c r="AT485" s="271" t="s">
        <v>221</v>
      </c>
      <c r="AU485" s="271" t="s">
        <v>81</v>
      </c>
      <c r="AV485" s="13" t="s">
        <v>81</v>
      </c>
      <c r="AW485" s="13" t="s">
        <v>35</v>
      </c>
      <c r="AX485" s="13" t="s">
        <v>79</v>
      </c>
      <c r="AY485" s="271" t="s">
        <v>210</v>
      </c>
    </row>
    <row r="486" s="1" customFormat="1" ht="22.8" customHeight="1">
      <c r="B486" s="47"/>
      <c r="C486" s="236" t="s">
        <v>688</v>
      </c>
      <c r="D486" s="236" t="s">
        <v>212</v>
      </c>
      <c r="E486" s="237" t="s">
        <v>689</v>
      </c>
      <c r="F486" s="238" t="s">
        <v>690</v>
      </c>
      <c r="G486" s="239" t="s">
        <v>251</v>
      </c>
      <c r="H486" s="240">
        <v>12</v>
      </c>
      <c r="I486" s="241"/>
      <c r="J486" s="242">
        <f>ROUND(I486*H486,2)</f>
        <v>0</v>
      </c>
      <c r="K486" s="238" t="s">
        <v>216</v>
      </c>
      <c r="L486" s="73"/>
      <c r="M486" s="243" t="s">
        <v>21</v>
      </c>
      <c r="N486" s="244" t="s">
        <v>43</v>
      </c>
      <c r="O486" s="48"/>
      <c r="P486" s="245">
        <f>O486*H486</f>
        <v>0</v>
      </c>
      <c r="Q486" s="245">
        <v>0.00025999999999999998</v>
      </c>
      <c r="R486" s="245">
        <f>Q486*H486</f>
        <v>0.0031199999999999995</v>
      </c>
      <c r="S486" s="245">
        <v>0</v>
      </c>
      <c r="T486" s="246">
        <f>S486*H486</f>
        <v>0</v>
      </c>
      <c r="AR486" s="25" t="s">
        <v>140</v>
      </c>
      <c r="AT486" s="25" t="s">
        <v>212</v>
      </c>
      <c r="AU486" s="25" t="s">
        <v>81</v>
      </c>
      <c r="AY486" s="25" t="s">
        <v>210</v>
      </c>
      <c r="BE486" s="247">
        <f>IF(N486="základní",J486,0)</f>
        <v>0</v>
      </c>
      <c r="BF486" s="247">
        <f>IF(N486="snížená",J486,0)</f>
        <v>0</v>
      </c>
      <c r="BG486" s="247">
        <f>IF(N486="zákl. přenesená",J486,0)</f>
        <v>0</v>
      </c>
      <c r="BH486" s="247">
        <f>IF(N486="sníž. přenesená",J486,0)</f>
        <v>0</v>
      </c>
      <c r="BI486" s="247">
        <f>IF(N486="nulová",J486,0)</f>
        <v>0</v>
      </c>
      <c r="BJ486" s="25" t="s">
        <v>79</v>
      </c>
      <c r="BK486" s="247">
        <f>ROUND(I486*H486,2)</f>
        <v>0</v>
      </c>
      <c r="BL486" s="25" t="s">
        <v>140</v>
      </c>
      <c r="BM486" s="25" t="s">
        <v>691</v>
      </c>
    </row>
    <row r="487" s="1" customFormat="1" ht="34.2" customHeight="1">
      <c r="B487" s="47"/>
      <c r="C487" s="236" t="s">
        <v>692</v>
      </c>
      <c r="D487" s="236" t="s">
        <v>212</v>
      </c>
      <c r="E487" s="237" t="s">
        <v>693</v>
      </c>
      <c r="F487" s="238" t="s">
        <v>694</v>
      </c>
      <c r="G487" s="239" t="s">
        <v>318</v>
      </c>
      <c r="H487" s="240">
        <v>0.034000000000000002</v>
      </c>
      <c r="I487" s="241"/>
      <c r="J487" s="242">
        <f>ROUND(I487*H487,2)</f>
        <v>0</v>
      </c>
      <c r="K487" s="238" t="s">
        <v>216</v>
      </c>
      <c r="L487" s="73"/>
      <c r="M487" s="243" t="s">
        <v>21</v>
      </c>
      <c r="N487" s="244" t="s">
        <v>43</v>
      </c>
      <c r="O487" s="48"/>
      <c r="P487" s="245">
        <f>O487*H487</f>
        <v>0</v>
      </c>
      <c r="Q487" s="245">
        <v>0</v>
      </c>
      <c r="R487" s="245">
        <f>Q487*H487</f>
        <v>0</v>
      </c>
      <c r="S487" s="245">
        <v>0</v>
      </c>
      <c r="T487" s="246">
        <f>S487*H487</f>
        <v>0</v>
      </c>
      <c r="AR487" s="25" t="s">
        <v>140</v>
      </c>
      <c r="AT487" s="25" t="s">
        <v>212</v>
      </c>
      <c r="AU487" s="25" t="s">
        <v>81</v>
      </c>
      <c r="AY487" s="25" t="s">
        <v>210</v>
      </c>
      <c r="BE487" s="247">
        <f>IF(N487="základní",J487,0)</f>
        <v>0</v>
      </c>
      <c r="BF487" s="247">
        <f>IF(N487="snížená",J487,0)</f>
        <v>0</v>
      </c>
      <c r="BG487" s="247">
        <f>IF(N487="zákl. přenesená",J487,0)</f>
        <v>0</v>
      </c>
      <c r="BH487" s="247">
        <f>IF(N487="sníž. přenesená",J487,0)</f>
        <v>0</v>
      </c>
      <c r="BI487" s="247">
        <f>IF(N487="nulová",J487,0)</f>
        <v>0</v>
      </c>
      <c r="BJ487" s="25" t="s">
        <v>79</v>
      </c>
      <c r="BK487" s="247">
        <f>ROUND(I487*H487,2)</f>
        <v>0</v>
      </c>
      <c r="BL487" s="25" t="s">
        <v>140</v>
      </c>
      <c r="BM487" s="25" t="s">
        <v>695</v>
      </c>
    </row>
    <row r="488" s="1" customFormat="1">
      <c r="B488" s="47"/>
      <c r="C488" s="75"/>
      <c r="D488" s="248" t="s">
        <v>219</v>
      </c>
      <c r="E488" s="75"/>
      <c r="F488" s="249" t="s">
        <v>696</v>
      </c>
      <c r="G488" s="75"/>
      <c r="H488" s="75"/>
      <c r="I488" s="204"/>
      <c r="J488" s="75"/>
      <c r="K488" s="75"/>
      <c r="L488" s="73"/>
      <c r="M488" s="250"/>
      <c r="N488" s="48"/>
      <c r="O488" s="48"/>
      <c r="P488" s="48"/>
      <c r="Q488" s="48"/>
      <c r="R488" s="48"/>
      <c r="S488" s="48"/>
      <c r="T488" s="96"/>
      <c r="AT488" s="25" t="s">
        <v>219</v>
      </c>
      <c r="AU488" s="25" t="s">
        <v>81</v>
      </c>
    </row>
    <row r="489" s="11" customFormat="1" ht="29.88" customHeight="1">
      <c r="B489" s="220"/>
      <c r="C489" s="221"/>
      <c r="D489" s="222" t="s">
        <v>71</v>
      </c>
      <c r="E489" s="234" t="s">
        <v>697</v>
      </c>
      <c r="F489" s="234" t="s">
        <v>698</v>
      </c>
      <c r="G489" s="221"/>
      <c r="H489" s="221"/>
      <c r="I489" s="224"/>
      <c r="J489" s="235">
        <f>BK489</f>
        <v>0</v>
      </c>
      <c r="K489" s="221"/>
      <c r="L489" s="226"/>
      <c r="M489" s="227"/>
      <c r="N489" s="228"/>
      <c r="O489" s="228"/>
      <c r="P489" s="229">
        <f>SUM(P490:P493)</f>
        <v>0</v>
      </c>
      <c r="Q489" s="228"/>
      <c r="R489" s="229">
        <f>SUM(R490:R493)</f>
        <v>0</v>
      </c>
      <c r="S489" s="228"/>
      <c r="T489" s="230">
        <f>SUM(T490:T493)</f>
        <v>0.105</v>
      </c>
      <c r="AR489" s="231" t="s">
        <v>81</v>
      </c>
      <c r="AT489" s="232" t="s">
        <v>71</v>
      </c>
      <c r="AU489" s="232" t="s">
        <v>79</v>
      </c>
      <c r="AY489" s="231" t="s">
        <v>210</v>
      </c>
      <c r="BK489" s="233">
        <f>SUM(BK490:BK493)</f>
        <v>0</v>
      </c>
    </row>
    <row r="490" s="1" customFormat="1" ht="14.4" customHeight="1">
      <c r="B490" s="47"/>
      <c r="C490" s="236" t="s">
        <v>699</v>
      </c>
      <c r="D490" s="236" t="s">
        <v>212</v>
      </c>
      <c r="E490" s="237" t="s">
        <v>700</v>
      </c>
      <c r="F490" s="238" t="s">
        <v>701</v>
      </c>
      <c r="G490" s="239" t="s">
        <v>215</v>
      </c>
      <c r="H490" s="240">
        <v>30</v>
      </c>
      <c r="I490" s="241"/>
      <c r="J490" s="242">
        <f>ROUND(I490*H490,2)</f>
        <v>0</v>
      </c>
      <c r="K490" s="238" t="s">
        <v>21</v>
      </c>
      <c r="L490" s="73"/>
      <c r="M490" s="243" t="s">
        <v>21</v>
      </c>
      <c r="N490" s="244" t="s">
        <v>43</v>
      </c>
      <c r="O490" s="48"/>
      <c r="P490" s="245">
        <f>O490*H490</f>
        <v>0</v>
      </c>
      <c r="Q490" s="245">
        <v>0</v>
      </c>
      <c r="R490" s="245">
        <f>Q490*H490</f>
        <v>0</v>
      </c>
      <c r="S490" s="245">
        <v>0.0035000000000000001</v>
      </c>
      <c r="T490" s="246">
        <f>S490*H490</f>
        <v>0.105</v>
      </c>
      <c r="AR490" s="25" t="s">
        <v>140</v>
      </c>
      <c r="AT490" s="25" t="s">
        <v>212</v>
      </c>
      <c r="AU490" s="25" t="s">
        <v>81</v>
      </c>
      <c r="AY490" s="25" t="s">
        <v>210</v>
      </c>
      <c r="BE490" s="247">
        <f>IF(N490="základní",J490,0)</f>
        <v>0</v>
      </c>
      <c r="BF490" s="247">
        <f>IF(N490="snížená",J490,0)</f>
        <v>0</v>
      </c>
      <c r="BG490" s="247">
        <f>IF(N490="zákl. přenesená",J490,0)</f>
        <v>0</v>
      </c>
      <c r="BH490" s="247">
        <f>IF(N490="sníž. přenesená",J490,0)</f>
        <v>0</v>
      </c>
      <c r="BI490" s="247">
        <f>IF(N490="nulová",J490,0)</f>
        <v>0</v>
      </c>
      <c r="BJ490" s="25" t="s">
        <v>79</v>
      </c>
      <c r="BK490" s="247">
        <f>ROUND(I490*H490,2)</f>
        <v>0</v>
      </c>
      <c r="BL490" s="25" t="s">
        <v>140</v>
      </c>
      <c r="BM490" s="25" t="s">
        <v>702</v>
      </c>
    </row>
    <row r="491" s="12" customFormat="1">
      <c r="B491" s="251"/>
      <c r="C491" s="252"/>
      <c r="D491" s="248" t="s">
        <v>221</v>
      </c>
      <c r="E491" s="253" t="s">
        <v>21</v>
      </c>
      <c r="F491" s="254" t="s">
        <v>222</v>
      </c>
      <c r="G491" s="252"/>
      <c r="H491" s="253" t="s">
        <v>21</v>
      </c>
      <c r="I491" s="255"/>
      <c r="J491" s="252"/>
      <c r="K491" s="252"/>
      <c r="L491" s="256"/>
      <c r="M491" s="257"/>
      <c r="N491" s="258"/>
      <c r="O491" s="258"/>
      <c r="P491" s="258"/>
      <c r="Q491" s="258"/>
      <c r="R491" s="258"/>
      <c r="S491" s="258"/>
      <c r="T491" s="259"/>
      <c r="AT491" s="260" t="s">
        <v>221</v>
      </c>
      <c r="AU491" s="260" t="s">
        <v>81</v>
      </c>
      <c r="AV491" s="12" t="s">
        <v>79</v>
      </c>
      <c r="AW491" s="12" t="s">
        <v>35</v>
      </c>
      <c r="AX491" s="12" t="s">
        <v>72</v>
      </c>
      <c r="AY491" s="260" t="s">
        <v>210</v>
      </c>
    </row>
    <row r="492" s="12" customFormat="1">
      <c r="B492" s="251"/>
      <c r="C492" s="252"/>
      <c r="D492" s="248" t="s">
        <v>221</v>
      </c>
      <c r="E492" s="253" t="s">
        <v>21</v>
      </c>
      <c r="F492" s="254" t="s">
        <v>703</v>
      </c>
      <c r="G492" s="252"/>
      <c r="H492" s="253" t="s">
        <v>21</v>
      </c>
      <c r="I492" s="255"/>
      <c r="J492" s="252"/>
      <c r="K492" s="252"/>
      <c r="L492" s="256"/>
      <c r="M492" s="257"/>
      <c r="N492" s="258"/>
      <c r="O492" s="258"/>
      <c r="P492" s="258"/>
      <c r="Q492" s="258"/>
      <c r="R492" s="258"/>
      <c r="S492" s="258"/>
      <c r="T492" s="259"/>
      <c r="AT492" s="260" t="s">
        <v>221</v>
      </c>
      <c r="AU492" s="260" t="s">
        <v>81</v>
      </c>
      <c r="AV492" s="12" t="s">
        <v>79</v>
      </c>
      <c r="AW492" s="12" t="s">
        <v>35</v>
      </c>
      <c r="AX492" s="12" t="s">
        <v>72</v>
      </c>
      <c r="AY492" s="260" t="s">
        <v>210</v>
      </c>
    </row>
    <row r="493" s="13" customFormat="1">
      <c r="B493" s="261"/>
      <c r="C493" s="262"/>
      <c r="D493" s="248" t="s">
        <v>221</v>
      </c>
      <c r="E493" s="263" t="s">
        <v>21</v>
      </c>
      <c r="F493" s="264" t="s">
        <v>556</v>
      </c>
      <c r="G493" s="262"/>
      <c r="H493" s="265">
        <v>30</v>
      </c>
      <c r="I493" s="266"/>
      <c r="J493" s="262"/>
      <c r="K493" s="262"/>
      <c r="L493" s="267"/>
      <c r="M493" s="268"/>
      <c r="N493" s="269"/>
      <c r="O493" s="269"/>
      <c r="P493" s="269"/>
      <c r="Q493" s="269"/>
      <c r="R493" s="269"/>
      <c r="S493" s="269"/>
      <c r="T493" s="270"/>
      <c r="AT493" s="271" t="s">
        <v>221</v>
      </c>
      <c r="AU493" s="271" t="s">
        <v>81</v>
      </c>
      <c r="AV493" s="13" t="s">
        <v>81</v>
      </c>
      <c r="AW493" s="13" t="s">
        <v>35</v>
      </c>
      <c r="AX493" s="13" t="s">
        <v>79</v>
      </c>
      <c r="AY493" s="271" t="s">
        <v>210</v>
      </c>
    </row>
    <row r="494" s="11" customFormat="1" ht="29.88" customHeight="1">
      <c r="B494" s="220"/>
      <c r="C494" s="221"/>
      <c r="D494" s="222" t="s">
        <v>71</v>
      </c>
      <c r="E494" s="234" t="s">
        <v>704</v>
      </c>
      <c r="F494" s="234" t="s">
        <v>705</v>
      </c>
      <c r="G494" s="221"/>
      <c r="H494" s="221"/>
      <c r="I494" s="224"/>
      <c r="J494" s="235">
        <f>BK494</f>
        <v>0</v>
      </c>
      <c r="K494" s="221"/>
      <c r="L494" s="226"/>
      <c r="M494" s="227"/>
      <c r="N494" s="228"/>
      <c r="O494" s="228"/>
      <c r="P494" s="229">
        <f>SUM(P495:P498)</f>
        <v>0</v>
      </c>
      <c r="Q494" s="228"/>
      <c r="R494" s="229">
        <f>SUM(R495:R498)</f>
        <v>0</v>
      </c>
      <c r="S494" s="228"/>
      <c r="T494" s="230">
        <f>SUM(T495:T498)</f>
        <v>1.0206</v>
      </c>
      <c r="AR494" s="231" t="s">
        <v>81</v>
      </c>
      <c r="AT494" s="232" t="s">
        <v>71</v>
      </c>
      <c r="AU494" s="232" t="s">
        <v>79</v>
      </c>
      <c r="AY494" s="231" t="s">
        <v>210</v>
      </c>
      <c r="BK494" s="233">
        <f>SUM(BK495:BK498)</f>
        <v>0</v>
      </c>
    </row>
    <row r="495" s="1" customFormat="1" ht="22.8" customHeight="1">
      <c r="B495" s="47"/>
      <c r="C495" s="236" t="s">
        <v>706</v>
      </c>
      <c r="D495" s="236" t="s">
        <v>212</v>
      </c>
      <c r="E495" s="237" t="s">
        <v>707</v>
      </c>
      <c r="F495" s="238" t="s">
        <v>708</v>
      </c>
      <c r="G495" s="239" t="s">
        <v>215</v>
      </c>
      <c r="H495" s="240">
        <v>37.799999999999997</v>
      </c>
      <c r="I495" s="241"/>
      <c r="J495" s="242">
        <f>ROUND(I495*H495,2)</f>
        <v>0</v>
      </c>
      <c r="K495" s="238" t="s">
        <v>216</v>
      </c>
      <c r="L495" s="73"/>
      <c r="M495" s="243" t="s">
        <v>21</v>
      </c>
      <c r="N495" s="244" t="s">
        <v>43</v>
      </c>
      <c r="O495" s="48"/>
      <c r="P495" s="245">
        <f>O495*H495</f>
        <v>0</v>
      </c>
      <c r="Q495" s="245">
        <v>0</v>
      </c>
      <c r="R495" s="245">
        <f>Q495*H495</f>
        <v>0</v>
      </c>
      <c r="S495" s="245">
        <v>0.027</v>
      </c>
      <c r="T495" s="246">
        <f>S495*H495</f>
        <v>1.0206</v>
      </c>
      <c r="AR495" s="25" t="s">
        <v>140</v>
      </c>
      <c r="AT495" s="25" t="s">
        <v>212</v>
      </c>
      <c r="AU495" s="25" t="s">
        <v>81</v>
      </c>
      <c r="AY495" s="25" t="s">
        <v>210</v>
      </c>
      <c r="BE495" s="247">
        <f>IF(N495="základní",J495,0)</f>
        <v>0</v>
      </c>
      <c r="BF495" s="247">
        <f>IF(N495="snížená",J495,0)</f>
        <v>0</v>
      </c>
      <c r="BG495" s="247">
        <f>IF(N495="zákl. přenesená",J495,0)</f>
        <v>0</v>
      </c>
      <c r="BH495" s="247">
        <f>IF(N495="sníž. přenesená",J495,0)</f>
        <v>0</v>
      </c>
      <c r="BI495" s="247">
        <f>IF(N495="nulová",J495,0)</f>
        <v>0</v>
      </c>
      <c r="BJ495" s="25" t="s">
        <v>79</v>
      </c>
      <c r="BK495" s="247">
        <f>ROUND(I495*H495,2)</f>
        <v>0</v>
      </c>
      <c r="BL495" s="25" t="s">
        <v>140</v>
      </c>
      <c r="BM495" s="25" t="s">
        <v>709</v>
      </c>
    </row>
    <row r="496" s="12" customFormat="1">
      <c r="B496" s="251"/>
      <c r="C496" s="252"/>
      <c r="D496" s="248" t="s">
        <v>221</v>
      </c>
      <c r="E496" s="253" t="s">
        <v>21</v>
      </c>
      <c r="F496" s="254" t="s">
        <v>222</v>
      </c>
      <c r="G496" s="252"/>
      <c r="H496" s="253" t="s">
        <v>21</v>
      </c>
      <c r="I496" s="255"/>
      <c r="J496" s="252"/>
      <c r="K496" s="252"/>
      <c r="L496" s="256"/>
      <c r="M496" s="257"/>
      <c r="N496" s="258"/>
      <c r="O496" s="258"/>
      <c r="P496" s="258"/>
      <c r="Q496" s="258"/>
      <c r="R496" s="258"/>
      <c r="S496" s="258"/>
      <c r="T496" s="259"/>
      <c r="AT496" s="260" t="s">
        <v>221</v>
      </c>
      <c r="AU496" s="260" t="s">
        <v>81</v>
      </c>
      <c r="AV496" s="12" t="s">
        <v>79</v>
      </c>
      <c r="AW496" s="12" t="s">
        <v>35</v>
      </c>
      <c r="AX496" s="12" t="s">
        <v>72</v>
      </c>
      <c r="AY496" s="260" t="s">
        <v>210</v>
      </c>
    </row>
    <row r="497" s="12" customFormat="1">
      <c r="B497" s="251"/>
      <c r="C497" s="252"/>
      <c r="D497" s="248" t="s">
        <v>221</v>
      </c>
      <c r="E497" s="253" t="s">
        <v>21</v>
      </c>
      <c r="F497" s="254" t="s">
        <v>710</v>
      </c>
      <c r="G497" s="252"/>
      <c r="H497" s="253" t="s">
        <v>21</v>
      </c>
      <c r="I497" s="255"/>
      <c r="J497" s="252"/>
      <c r="K497" s="252"/>
      <c r="L497" s="256"/>
      <c r="M497" s="257"/>
      <c r="N497" s="258"/>
      <c r="O497" s="258"/>
      <c r="P497" s="258"/>
      <c r="Q497" s="258"/>
      <c r="R497" s="258"/>
      <c r="S497" s="258"/>
      <c r="T497" s="259"/>
      <c r="AT497" s="260" t="s">
        <v>221</v>
      </c>
      <c r="AU497" s="260" t="s">
        <v>81</v>
      </c>
      <c r="AV497" s="12" t="s">
        <v>79</v>
      </c>
      <c r="AW497" s="12" t="s">
        <v>35</v>
      </c>
      <c r="AX497" s="12" t="s">
        <v>72</v>
      </c>
      <c r="AY497" s="260" t="s">
        <v>210</v>
      </c>
    </row>
    <row r="498" s="13" customFormat="1">
      <c r="B498" s="261"/>
      <c r="C498" s="262"/>
      <c r="D498" s="248" t="s">
        <v>221</v>
      </c>
      <c r="E498" s="263" t="s">
        <v>21</v>
      </c>
      <c r="F498" s="264" t="s">
        <v>711</v>
      </c>
      <c r="G498" s="262"/>
      <c r="H498" s="265">
        <v>37.799999999999997</v>
      </c>
      <c r="I498" s="266"/>
      <c r="J498" s="262"/>
      <c r="K498" s="262"/>
      <c r="L498" s="267"/>
      <c r="M498" s="268"/>
      <c r="N498" s="269"/>
      <c r="O498" s="269"/>
      <c r="P498" s="269"/>
      <c r="Q498" s="269"/>
      <c r="R498" s="269"/>
      <c r="S498" s="269"/>
      <c r="T498" s="270"/>
      <c r="AT498" s="271" t="s">
        <v>221</v>
      </c>
      <c r="AU498" s="271" t="s">
        <v>81</v>
      </c>
      <c r="AV498" s="13" t="s">
        <v>81</v>
      </c>
      <c r="AW498" s="13" t="s">
        <v>35</v>
      </c>
      <c r="AX498" s="13" t="s">
        <v>79</v>
      </c>
      <c r="AY498" s="271" t="s">
        <v>210</v>
      </c>
    </row>
    <row r="499" s="11" customFormat="1" ht="29.88" customHeight="1">
      <c r="B499" s="220"/>
      <c r="C499" s="221"/>
      <c r="D499" s="222" t="s">
        <v>71</v>
      </c>
      <c r="E499" s="234" t="s">
        <v>712</v>
      </c>
      <c r="F499" s="234" t="s">
        <v>713</v>
      </c>
      <c r="G499" s="221"/>
      <c r="H499" s="221"/>
      <c r="I499" s="224"/>
      <c r="J499" s="235">
        <f>BK499</f>
        <v>0</v>
      </c>
      <c r="K499" s="221"/>
      <c r="L499" s="226"/>
      <c r="M499" s="227"/>
      <c r="N499" s="228"/>
      <c r="O499" s="228"/>
      <c r="P499" s="229">
        <f>SUM(P500:P504)</f>
        <v>0</v>
      </c>
      <c r="Q499" s="228"/>
      <c r="R499" s="229">
        <f>SUM(R500:R504)</f>
        <v>0</v>
      </c>
      <c r="S499" s="228"/>
      <c r="T499" s="230">
        <f>SUM(T500:T504)</f>
        <v>0.96600000000000008</v>
      </c>
      <c r="AR499" s="231" t="s">
        <v>81</v>
      </c>
      <c r="AT499" s="232" t="s">
        <v>71</v>
      </c>
      <c r="AU499" s="232" t="s">
        <v>79</v>
      </c>
      <c r="AY499" s="231" t="s">
        <v>210</v>
      </c>
      <c r="BK499" s="233">
        <f>SUM(BK500:BK504)</f>
        <v>0</v>
      </c>
    </row>
    <row r="500" s="1" customFormat="1" ht="14.4" customHeight="1">
      <c r="B500" s="47"/>
      <c r="C500" s="236" t="s">
        <v>714</v>
      </c>
      <c r="D500" s="236" t="s">
        <v>212</v>
      </c>
      <c r="E500" s="237" t="s">
        <v>715</v>
      </c>
      <c r="F500" s="238" t="s">
        <v>716</v>
      </c>
      <c r="G500" s="239" t="s">
        <v>215</v>
      </c>
      <c r="H500" s="240">
        <v>138</v>
      </c>
      <c r="I500" s="241"/>
      <c r="J500" s="242">
        <f>ROUND(I500*H500,2)</f>
        <v>0</v>
      </c>
      <c r="K500" s="238" t="s">
        <v>21</v>
      </c>
      <c r="L500" s="73"/>
      <c r="M500" s="243" t="s">
        <v>21</v>
      </c>
      <c r="N500" s="244" t="s">
        <v>43</v>
      </c>
      <c r="O500" s="48"/>
      <c r="P500" s="245">
        <f>O500*H500</f>
        <v>0</v>
      </c>
      <c r="Q500" s="245">
        <v>0</v>
      </c>
      <c r="R500" s="245">
        <f>Q500*H500</f>
        <v>0</v>
      </c>
      <c r="S500" s="245">
        <v>0.0050000000000000001</v>
      </c>
      <c r="T500" s="246">
        <f>S500*H500</f>
        <v>0.69000000000000006</v>
      </c>
      <c r="AR500" s="25" t="s">
        <v>140</v>
      </c>
      <c r="AT500" s="25" t="s">
        <v>212</v>
      </c>
      <c r="AU500" s="25" t="s">
        <v>81</v>
      </c>
      <c r="AY500" s="25" t="s">
        <v>210</v>
      </c>
      <c r="BE500" s="247">
        <f>IF(N500="základní",J500,0)</f>
        <v>0</v>
      </c>
      <c r="BF500" s="247">
        <f>IF(N500="snížená",J500,0)</f>
        <v>0</v>
      </c>
      <c r="BG500" s="247">
        <f>IF(N500="zákl. přenesená",J500,0)</f>
        <v>0</v>
      </c>
      <c r="BH500" s="247">
        <f>IF(N500="sníž. přenesená",J500,0)</f>
        <v>0</v>
      </c>
      <c r="BI500" s="247">
        <f>IF(N500="nulová",J500,0)</f>
        <v>0</v>
      </c>
      <c r="BJ500" s="25" t="s">
        <v>79</v>
      </c>
      <c r="BK500" s="247">
        <f>ROUND(I500*H500,2)</f>
        <v>0</v>
      </c>
      <c r="BL500" s="25" t="s">
        <v>140</v>
      </c>
      <c r="BM500" s="25" t="s">
        <v>717</v>
      </c>
    </row>
    <row r="501" s="12" customFormat="1">
      <c r="B501" s="251"/>
      <c r="C501" s="252"/>
      <c r="D501" s="248" t="s">
        <v>221</v>
      </c>
      <c r="E501" s="253" t="s">
        <v>21</v>
      </c>
      <c r="F501" s="254" t="s">
        <v>222</v>
      </c>
      <c r="G501" s="252"/>
      <c r="H501" s="253" t="s">
        <v>21</v>
      </c>
      <c r="I501" s="255"/>
      <c r="J501" s="252"/>
      <c r="K501" s="252"/>
      <c r="L501" s="256"/>
      <c r="M501" s="257"/>
      <c r="N501" s="258"/>
      <c r="O501" s="258"/>
      <c r="P501" s="258"/>
      <c r="Q501" s="258"/>
      <c r="R501" s="258"/>
      <c r="S501" s="258"/>
      <c r="T501" s="259"/>
      <c r="AT501" s="260" t="s">
        <v>221</v>
      </c>
      <c r="AU501" s="260" t="s">
        <v>81</v>
      </c>
      <c r="AV501" s="12" t="s">
        <v>79</v>
      </c>
      <c r="AW501" s="12" t="s">
        <v>35</v>
      </c>
      <c r="AX501" s="12" t="s">
        <v>72</v>
      </c>
      <c r="AY501" s="260" t="s">
        <v>210</v>
      </c>
    </row>
    <row r="502" s="12" customFormat="1">
      <c r="B502" s="251"/>
      <c r="C502" s="252"/>
      <c r="D502" s="248" t="s">
        <v>221</v>
      </c>
      <c r="E502" s="253" t="s">
        <v>21</v>
      </c>
      <c r="F502" s="254" t="s">
        <v>703</v>
      </c>
      <c r="G502" s="252"/>
      <c r="H502" s="253" t="s">
        <v>21</v>
      </c>
      <c r="I502" s="255"/>
      <c r="J502" s="252"/>
      <c r="K502" s="252"/>
      <c r="L502" s="256"/>
      <c r="M502" s="257"/>
      <c r="N502" s="258"/>
      <c r="O502" s="258"/>
      <c r="P502" s="258"/>
      <c r="Q502" s="258"/>
      <c r="R502" s="258"/>
      <c r="S502" s="258"/>
      <c r="T502" s="259"/>
      <c r="AT502" s="260" t="s">
        <v>221</v>
      </c>
      <c r="AU502" s="260" t="s">
        <v>81</v>
      </c>
      <c r="AV502" s="12" t="s">
        <v>79</v>
      </c>
      <c r="AW502" s="12" t="s">
        <v>35</v>
      </c>
      <c r="AX502" s="12" t="s">
        <v>72</v>
      </c>
      <c r="AY502" s="260" t="s">
        <v>210</v>
      </c>
    </row>
    <row r="503" s="13" customFormat="1">
      <c r="B503" s="261"/>
      <c r="C503" s="262"/>
      <c r="D503" s="248" t="s">
        <v>221</v>
      </c>
      <c r="E503" s="263" t="s">
        <v>21</v>
      </c>
      <c r="F503" s="264" t="s">
        <v>718</v>
      </c>
      <c r="G503" s="262"/>
      <c r="H503" s="265">
        <v>138</v>
      </c>
      <c r="I503" s="266"/>
      <c r="J503" s="262"/>
      <c r="K503" s="262"/>
      <c r="L503" s="267"/>
      <c r="M503" s="268"/>
      <c r="N503" s="269"/>
      <c r="O503" s="269"/>
      <c r="P503" s="269"/>
      <c r="Q503" s="269"/>
      <c r="R503" s="269"/>
      <c r="S503" s="269"/>
      <c r="T503" s="270"/>
      <c r="AT503" s="271" t="s">
        <v>221</v>
      </c>
      <c r="AU503" s="271" t="s">
        <v>81</v>
      </c>
      <c r="AV503" s="13" t="s">
        <v>81</v>
      </c>
      <c r="AW503" s="13" t="s">
        <v>35</v>
      </c>
      <c r="AX503" s="13" t="s">
        <v>79</v>
      </c>
      <c r="AY503" s="271" t="s">
        <v>210</v>
      </c>
    </row>
    <row r="504" s="1" customFormat="1" ht="14.4" customHeight="1">
      <c r="B504" s="47"/>
      <c r="C504" s="236" t="s">
        <v>719</v>
      </c>
      <c r="D504" s="236" t="s">
        <v>212</v>
      </c>
      <c r="E504" s="237" t="s">
        <v>720</v>
      </c>
      <c r="F504" s="238" t="s">
        <v>721</v>
      </c>
      <c r="G504" s="239" t="s">
        <v>215</v>
      </c>
      <c r="H504" s="240">
        <v>138</v>
      </c>
      <c r="I504" s="241"/>
      <c r="J504" s="242">
        <f>ROUND(I504*H504,2)</f>
        <v>0</v>
      </c>
      <c r="K504" s="238" t="s">
        <v>216</v>
      </c>
      <c r="L504" s="73"/>
      <c r="M504" s="243" t="s">
        <v>21</v>
      </c>
      <c r="N504" s="244" t="s">
        <v>43</v>
      </c>
      <c r="O504" s="48"/>
      <c r="P504" s="245">
        <f>O504*H504</f>
        <v>0</v>
      </c>
      <c r="Q504" s="245">
        <v>0</v>
      </c>
      <c r="R504" s="245">
        <f>Q504*H504</f>
        <v>0</v>
      </c>
      <c r="S504" s="245">
        <v>0.002</v>
      </c>
      <c r="T504" s="246">
        <f>S504*H504</f>
        <v>0.27600000000000002</v>
      </c>
      <c r="AR504" s="25" t="s">
        <v>140</v>
      </c>
      <c r="AT504" s="25" t="s">
        <v>212</v>
      </c>
      <c r="AU504" s="25" t="s">
        <v>81</v>
      </c>
      <c r="AY504" s="25" t="s">
        <v>210</v>
      </c>
      <c r="BE504" s="247">
        <f>IF(N504="základní",J504,0)</f>
        <v>0</v>
      </c>
      <c r="BF504" s="247">
        <f>IF(N504="snížená",J504,0)</f>
        <v>0</v>
      </c>
      <c r="BG504" s="247">
        <f>IF(N504="zákl. přenesená",J504,0)</f>
        <v>0</v>
      </c>
      <c r="BH504" s="247">
        <f>IF(N504="sníž. přenesená",J504,0)</f>
        <v>0</v>
      </c>
      <c r="BI504" s="247">
        <f>IF(N504="nulová",J504,0)</f>
        <v>0</v>
      </c>
      <c r="BJ504" s="25" t="s">
        <v>79</v>
      </c>
      <c r="BK504" s="247">
        <f>ROUND(I504*H504,2)</f>
        <v>0</v>
      </c>
      <c r="BL504" s="25" t="s">
        <v>140</v>
      </c>
      <c r="BM504" s="25" t="s">
        <v>722</v>
      </c>
    </row>
    <row r="505" s="11" customFormat="1" ht="29.88" customHeight="1">
      <c r="B505" s="220"/>
      <c r="C505" s="221"/>
      <c r="D505" s="222" t="s">
        <v>71</v>
      </c>
      <c r="E505" s="234" t="s">
        <v>723</v>
      </c>
      <c r="F505" s="234" t="s">
        <v>723</v>
      </c>
      <c r="G505" s="221"/>
      <c r="H505" s="221"/>
      <c r="I505" s="224"/>
      <c r="J505" s="235">
        <f>BK505</f>
        <v>0</v>
      </c>
      <c r="K505" s="221"/>
      <c r="L505" s="226"/>
      <c r="M505" s="227"/>
      <c r="N505" s="228"/>
      <c r="O505" s="228"/>
      <c r="P505" s="229">
        <f>SUM(P506:P512)</f>
        <v>0</v>
      </c>
      <c r="Q505" s="228"/>
      <c r="R505" s="229">
        <f>SUM(R506:R512)</f>
        <v>0</v>
      </c>
      <c r="S505" s="228"/>
      <c r="T505" s="230">
        <f>SUM(T506:T512)</f>
        <v>0</v>
      </c>
      <c r="AR505" s="231" t="s">
        <v>81</v>
      </c>
      <c r="AT505" s="232" t="s">
        <v>71</v>
      </c>
      <c r="AU505" s="232" t="s">
        <v>79</v>
      </c>
      <c r="AY505" s="231" t="s">
        <v>210</v>
      </c>
      <c r="BK505" s="233">
        <f>SUM(BK506:BK512)</f>
        <v>0</v>
      </c>
    </row>
    <row r="506" s="1" customFormat="1" ht="14.4" customHeight="1">
      <c r="B506" s="47"/>
      <c r="C506" s="236" t="s">
        <v>724</v>
      </c>
      <c r="D506" s="236" t="s">
        <v>212</v>
      </c>
      <c r="E506" s="237" t="s">
        <v>725</v>
      </c>
      <c r="F506" s="238" t="s">
        <v>726</v>
      </c>
      <c r="G506" s="239" t="s">
        <v>391</v>
      </c>
      <c r="H506" s="240">
        <v>1</v>
      </c>
      <c r="I506" s="241"/>
      <c r="J506" s="242">
        <f>ROUND(I506*H506,2)</f>
        <v>0</v>
      </c>
      <c r="K506" s="238" t="s">
        <v>21</v>
      </c>
      <c r="L506" s="73"/>
      <c r="M506" s="243" t="s">
        <v>21</v>
      </c>
      <c r="N506" s="244" t="s">
        <v>43</v>
      </c>
      <c r="O506" s="48"/>
      <c r="P506" s="245">
        <f>O506*H506</f>
        <v>0</v>
      </c>
      <c r="Q506" s="245">
        <v>0</v>
      </c>
      <c r="R506" s="245">
        <f>Q506*H506</f>
        <v>0</v>
      </c>
      <c r="S506" s="245">
        <v>0</v>
      </c>
      <c r="T506" s="246">
        <f>S506*H506</f>
        <v>0</v>
      </c>
      <c r="AR506" s="25" t="s">
        <v>140</v>
      </c>
      <c r="AT506" s="25" t="s">
        <v>212</v>
      </c>
      <c r="AU506" s="25" t="s">
        <v>81</v>
      </c>
      <c r="AY506" s="25" t="s">
        <v>210</v>
      </c>
      <c r="BE506" s="247">
        <f>IF(N506="základní",J506,0)</f>
        <v>0</v>
      </c>
      <c r="BF506" s="247">
        <f>IF(N506="snížená",J506,0)</f>
        <v>0</v>
      </c>
      <c r="BG506" s="247">
        <f>IF(N506="zákl. přenesená",J506,0)</f>
        <v>0</v>
      </c>
      <c r="BH506" s="247">
        <f>IF(N506="sníž. přenesená",J506,0)</f>
        <v>0</v>
      </c>
      <c r="BI506" s="247">
        <f>IF(N506="nulová",J506,0)</f>
        <v>0</v>
      </c>
      <c r="BJ506" s="25" t="s">
        <v>79</v>
      </c>
      <c r="BK506" s="247">
        <f>ROUND(I506*H506,2)</f>
        <v>0</v>
      </c>
      <c r="BL506" s="25" t="s">
        <v>140</v>
      </c>
      <c r="BM506" s="25" t="s">
        <v>727</v>
      </c>
    </row>
    <row r="507" s="1" customFormat="1" ht="14.4" customHeight="1">
      <c r="B507" s="47"/>
      <c r="C507" s="236" t="s">
        <v>728</v>
      </c>
      <c r="D507" s="236" t="s">
        <v>212</v>
      </c>
      <c r="E507" s="237" t="s">
        <v>729</v>
      </c>
      <c r="F507" s="238" t="s">
        <v>730</v>
      </c>
      <c r="G507" s="239" t="s">
        <v>391</v>
      </c>
      <c r="H507" s="240">
        <v>4</v>
      </c>
      <c r="I507" s="241"/>
      <c r="J507" s="242">
        <f>ROUND(I507*H507,2)</f>
        <v>0</v>
      </c>
      <c r="K507" s="238" t="s">
        <v>21</v>
      </c>
      <c r="L507" s="73"/>
      <c r="M507" s="243" t="s">
        <v>21</v>
      </c>
      <c r="N507" s="244" t="s">
        <v>43</v>
      </c>
      <c r="O507" s="48"/>
      <c r="P507" s="245">
        <f>O507*H507</f>
        <v>0</v>
      </c>
      <c r="Q507" s="245">
        <v>0</v>
      </c>
      <c r="R507" s="245">
        <f>Q507*H507</f>
        <v>0</v>
      </c>
      <c r="S507" s="245">
        <v>0</v>
      </c>
      <c r="T507" s="246">
        <f>S507*H507</f>
        <v>0</v>
      </c>
      <c r="AR507" s="25" t="s">
        <v>140</v>
      </c>
      <c r="AT507" s="25" t="s">
        <v>212</v>
      </c>
      <c r="AU507" s="25" t="s">
        <v>81</v>
      </c>
      <c r="AY507" s="25" t="s">
        <v>210</v>
      </c>
      <c r="BE507" s="247">
        <f>IF(N507="základní",J507,0)</f>
        <v>0</v>
      </c>
      <c r="BF507" s="247">
        <f>IF(N507="snížená",J507,0)</f>
        <v>0</v>
      </c>
      <c r="BG507" s="247">
        <f>IF(N507="zákl. přenesená",J507,0)</f>
        <v>0</v>
      </c>
      <c r="BH507" s="247">
        <f>IF(N507="sníž. přenesená",J507,0)</f>
        <v>0</v>
      </c>
      <c r="BI507" s="247">
        <f>IF(N507="nulová",J507,0)</f>
        <v>0</v>
      </c>
      <c r="BJ507" s="25" t="s">
        <v>79</v>
      </c>
      <c r="BK507" s="247">
        <f>ROUND(I507*H507,2)</f>
        <v>0</v>
      </c>
      <c r="BL507" s="25" t="s">
        <v>140</v>
      </c>
      <c r="BM507" s="25" t="s">
        <v>731</v>
      </c>
    </row>
    <row r="508" s="1" customFormat="1" ht="14.4" customHeight="1">
      <c r="B508" s="47"/>
      <c r="C508" s="236" t="s">
        <v>732</v>
      </c>
      <c r="D508" s="236" t="s">
        <v>212</v>
      </c>
      <c r="E508" s="237" t="s">
        <v>733</v>
      </c>
      <c r="F508" s="238" t="s">
        <v>734</v>
      </c>
      <c r="G508" s="239" t="s">
        <v>482</v>
      </c>
      <c r="H508" s="240">
        <v>0</v>
      </c>
      <c r="I508" s="241"/>
      <c r="J508" s="242">
        <f>ROUND(I508*H508,2)</f>
        <v>0</v>
      </c>
      <c r="K508" s="238" t="s">
        <v>21</v>
      </c>
      <c r="L508" s="73"/>
      <c r="M508" s="243" t="s">
        <v>21</v>
      </c>
      <c r="N508" s="244" t="s">
        <v>43</v>
      </c>
      <c r="O508" s="48"/>
      <c r="P508" s="245">
        <f>O508*H508</f>
        <v>0</v>
      </c>
      <c r="Q508" s="245">
        <v>0</v>
      </c>
      <c r="R508" s="245">
        <f>Q508*H508</f>
        <v>0</v>
      </c>
      <c r="S508" s="245">
        <v>0</v>
      </c>
      <c r="T508" s="246">
        <f>S508*H508</f>
        <v>0</v>
      </c>
      <c r="AR508" s="25" t="s">
        <v>140</v>
      </c>
      <c r="AT508" s="25" t="s">
        <v>212</v>
      </c>
      <c r="AU508" s="25" t="s">
        <v>81</v>
      </c>
      <c r="AY508" s="25" t="s">
        <v>210</v>
      </c>
      <c r="BE508" s="247">
        <f>IF(N508="základní",J508,0)</f>
        <v>0</v>
      </c>
      <c r="BF508" s="247">
        <f>IF(N508="snížená",J508,0)</f>
        <v>0</v>
      </c>
      <c r="BG508" s="247">
        <f>IF(N508="zákl. přenesená",J508,0)</f>
        <v>0</v>
      </c>
      <c r="BH508" s="247">
        <f>IF(N508="sníž. přenesená",J508,0)</f>
        <v>0</v>
      </c>
      <c r="BI508" s="247">
        <f>IF(N508="nulová",J508,0)</f>
        <v>0</v>
      </c>
      <c r="BJ508" s="25" t="s">
        <v>79</v>
      </c>
      <c r="BK508" s="247">
        <f>ROUND(I508*H508,2)</f>
        <v>0</v>
      </c>
      <c r="BL508" s="25" t="s">
        <v>140</v>
      </c>
      <c r="BM508" s="25" t="s">
        <v>735</v>
      </c>
    </row>
    <row r="509" s="1" customFormat="1" ht="14.4" customHeight="1">
      <c r="B509" s="47"/>
      <c r="C509" s="236" t="s">
        <v>736</v>
      </c>
      <c r="D509" s="236" t="s">
        <v>212</v>
      </c>
      <c r="E509" s="237" t="s">
        <v>737</v>
      </c>
      <c r="F509" s="238" t="s">
        <v>734</v>
      </c>
      <c r="G509" s="239" t="s">
        <v>482</v>
      </c>
      <c r="H509" s="240">
        <v>0</v>
      </c>
      <c r="I509" s="241"/>
      <c r="J509" s="242">
        <f>ROUND(I509*H509,2)</f>
        <v>0</v>
      </c>
      <c r="K509" s="238" t="s">
        <v>21</v>
      </c>
      <c r="L509" s="73"/>
      <c r="M509" s="243" t="s">
        <v>21</v>
      </c>
      <c r="N509" s="244" t="s">
        <v>43</v>
      </c>
      <c r="O509" s="48"/>
      <c r="P509" s="245">
        <f>O509*H509</f>
        <v>0</v>
      </c>
      <c r="Q509" s="245">
        <v>0</v>
      </c>
      <c r="R509" s="245">
        <f>Q509*H509</f>
        <v>0</v>
      </c>
      <c r="S509" s="245">
        <v>0</v>
      </c>
      <c r="T509" s="246">
        <f>S509*H509</f>
        <v>0</v>
      </c>
      <c r="AR509" s="25" t="s">
        <v>140</v>
      </c>
      <c r="AT509" s="25" t="s">
        <v>212</v>
      </c>
      <c r="AU509" s="25" t="s">
        <v>81</v>
      </c>
      <c r="AY509" s="25" t="s">
        <v>210</v>
      </c>
      <c r="BE509" s="247">
        <f>IF(N509="základní",J509,0)</f>
        <v>0</v>
      </c>
      <c r="BF509" s="247">
        <f>IF(N509="snížená",J509,0)</f>
        <v>0</v>
      </c>
      <c r="BG509" s="247">
        <f>IF(N509="zákl. přenesená",J509,0)</f>
        <v>0</v>
      </c>
      <c r="BH509" s="247">
        <f>IF(N509="sníž. přenesená",J509,0)</f>
        <v>0</v>
      </c>
      <c r="BI509" s="247">
        <f>IF(N509="nulová",J509,0)</f>
        <v>0</v>
      </c>
      <c r="BJ509" s="25" t="s">
        <v>79</v>
      </c>
      <c r="BK509" s="247">
        <f>ROUND(I509*H509,2)</f>
        <v>0</v>
      </c>
      <c r="BL509" s="25" t="s">
        <v>140</v>
      </c>
      <c r="BM509" s="25" t="s">
        <v>738</v>
      </c>
    </row>
    <row r="510" s="1" customFormat="1" ht="14.4" customHeight="1">
      <c r="B510" s="47"/>
      <c r="C510" s="236" t="s">
        <v>739</v>
      </c>
      <c r="D510" s="236" t="s">
        <v>212</v>
      </c>
      <c r="E510" s="237" t="s">
        <v>740</v>
      </c>
      <c r="F510" s="238" t="s">
        <v>734</v>
      </c>
      <c r="G510" s="239" t="s">
        <v>482</v>
      </c>
      <c r="H510" s="240">
        <v>0</v>
      </c>
      <c r="I510" s="241"/>
      <c r="J510" s="242">
        <f>ROUND(I510*H510,2)</f>
        <v>0</v>
      </c>
      <c r="K510" s="238" t="s">
        <v>21</v>
      </c>
      <c r="L510" s="73"/>
      <c r="M510" s="243" t="s">
        <v>21</v>
      </c>
      <c r="N510" s="244" t="s">
        <v>43</v>
      </c>
      <c r="O510" s="48"/>
      <c r="P510" s="245">
        <f>O510*H510</f>
        <v>0</v>
      </c>
      <c r="Q510" s="245">
        <v>0</v>
      </c>
      <c r="R510" s="245">
        <f>Q510*H510</f>
        <v>0</v>
      </c>
      <c r="S510" s="245">
        <v>0</v>
      </c>
      <c r="T510" s="246">
        <f>S510*H510</f>
        <v>0</v>
      </c>
      <c r="AR510" s="25" t="s">
        <v>140</v>
      </c>
      <c r="AT510" s="25" t="s">
        <v>212</v>
      </c>
      <c r="AU510" s="25" t="s">
        <v>81</v>
      </c>
      <c r="AY510" s="25" t="s">
        <v>210</v>
      </c>
      <c r="BE510" s="247">
        <f>IF(N510="základní",J510,0)</f>
        <v>0</v>
      </c>
      <c r="BF510" s="247">
        <f>IF(N510="snížená",J510,0)</f>
        <v>0</v>
      </c>
      <c r="BG510" s="247">
        <f>IF(N510="zákl. přenesená",J510,0)</f>
        <v>0</v>
      </c>
      <c r="BH510" s="247">
        <f>IF(N510="sníž. přenesená",J510,0)</f>
        <v>0</v>
      </c>
      <c r="BI510" s="247">
        <f>IF(N510="nulová",J510,0)</f>
        <v>0</v>
      </c>
      <c r="BJ510" s="25" t="s">
        <v>79</v>
      </c>
      <c r="BK510" s="247">
        <f>ROUND(I510*H510,2)</f>
        <v>0</v>
      </c>
      <c r="BL510" s="25" t="s">
        <v>140</v>
      </c>
      <c r="BM510" s="25" t="s">
        <v>741</v>
      </c>
    </row>
    <row r="511" s="1" customFormat="1" ht="14.4" customHeight="1">
      <c r="B511" s="47"/>
      <c r="C511" s="236" t="s">
        <v>742</v>
      </c>
      <c r="D511" s="236" t="s">
        <v>212</v>
      </c>
      <c r="E511" s="237" t="s">
        <v>743</v>
      </c>
      <c r="F511" s="238" t="s">
        <v>734</v>
      </c>
      <c r="G511" s="239" t="s">
        <v>482</v>
      </c>
      <c r="H511" s="240">
        <v>0</v>
      </c>
      <c r="I511" s="241"/>
      <c r="J511" s="242">
        <f>ROUND(I511*H511,2)</f>
        <v>0</v>
      </c>
      <c r="K511" s="238" t="s">
        <v>21</v>
      </c>
      <c r="L511" s="73"/>
      <c r="M511" s="243" t="s">
        <v>21</v>
      </c>
      <c r="N511" s="244" t="s">
        <v>43</v>
      </c>
      <c r="O511" s="48"/>
      <c r="P511" s="245">
        <f>O511*H511</f>
        <v>0</v>
      </c>
      <c r="Q511" s="245">
        <v>0</v>
      </c>
      <c r="R511" s="245">
        <f>Q511*H511</f>
        <v>0</v>
      </c>
      <c r="S511" s="245">
        <v>0</v>
      </c>
      <c r="T511" s="246">
        <f>S511*H511</f>
        <v>0</v>
      </c>
      <c r="AR511" s="25" t="s">
        <v>140</v>
      </c>
      <c r="AT511" s="25" t="s">
        <v>212</v>
      </c>
      <c r="AU511" s="25" t="s">
        <v>81</v>
      </c>
      <c r="AY511" s="25" t="s">
        <v>210</v>
      </c>
      <c r="BE511" s="247">
        <f>IF(N511="základní",J511,0)</f>
        <v>0</v>
      </c>
      <c r="BF511" s="247">
        <f>IF(N511="snížená",J511,0)</f>
        <v>0</v>
      </c>
      <c r="BG511" s="247">
        <f>IF(N511="zákl. přenesená",J511,0)</f>
        <v>0</v>
      </c>
      <c r="BH511" s="247">
        <f>IF(N511="sníž. přenesená",J511,0)</f>
        <v>0</v>
      </c>
      <c r="BI511" s="247">
        <f>IF(N511="nulová",J511,0)</f>
        <v>0</v>
      </c>
      <c r="BJ511" s="25" t="s">
        <v>79</v>
      </c>
      <c r="BK511" s="247">
        <f>ROUND(I511*H511,2)</f>
        <v>0</v>
      </c>
      <c r="BL511" s="25" t="s">
        <v>140</v>
      </c>
      <c r="BM511" s="25" t="s">
        <v>744</v>
      </c>
    </row>
    <row r="512" s="1" customFormat="1" ht="14.4" customHeight="1">
      <c r="B512" s="47"/>
      <c r="C512" s="236" t="s">
        <v>745</v>
      </c>
      <c r="D512" s="236" t="s">
        <v>212</v>
      </c>
      <c r="E512" s="237" t="s">
        <v>746</v>
      </c>
      <c r="F512" s="238" t="s">
        <v>734</v>
      </c>
      <c r="G512" s="239" t="s">
        <v>482</v>
      </c>
      <c r="H512" s="240">
        <v>0</v>
      </c>
      <c r="I512" s="241"/>
      <c r="J512" s="242">
        <f>ROUND(I512*H512,2)</f>
        <v>0</v>
      </c>
      <c r="K512" s="238" t="s">
        <v>21</v>
      </c>
      <c r="L512" s="73"/>
      <c r="M512" s="243" t="s">
        <v>21</v>
      </c>
      <c r="N512" s="305" t="s">
        <v>43</v>
      </c>
      <c r="O512" s="306"/>
      <c r="P512" s="307">
        <f>O512*H512</f>
        <v>0</v>
      </c>
      <c r="Q512" s="307">
        <v>0</v>
      </c>
      <c r="R512" s="307">
        <f>Q512*H512</f>
        <v>0</v>
      </c>
      <c r="S512" s="307">
        <v>0</v>
      </c>
      <c r="T512" s="308">
        <f>S512*H512</f>
        <v>0</v>
      </c>
      <c r="AR512" s="25" t="s">
        <v>140</v>
      </c>
      <c r="AT512" s="25" t="s">
        <v>212</v>
      </c>
      <c r="AU512" s="25" t="s">
        <v>81</v>
      </c>
      <c r="AY512" s="25" t="s">
        <v>210</v>
      </c>
      <c r="BE512" s="247">
        <f>IF(N512="základní",J512,0)</f>
        <v>0</v>
      </c>
      <c r="BF512" s="247">
        <f>IF(N512="snížená",J512,0)</f>
        <v>0</v>
      </c>
      <c r="BG512" s="247">
        <f>IF(N512="zákl. přenesená",J512,0)</f>
        <v>0</v>
      </c>
      <c r="BH512" s="247">
        <f>IF(N512="sníž. přenesená",J512,0)</f>
        <v>0</v>
      </c>
      <c r="BI512" s="247">
        <f>IF(N512="nulová",J512,0)</f>
        <v>0</v>
      </c>
      <c r="BJ512" s="25" t="s">
        <v>79</v>
      </c>
      <c r="BK512" s="247">
        <f>ROUND(I512*H512,2)</f>
        <v>0</v>
      </c>
      <c r="BL512" s="25" t="s">
        <v>140</v>
      </c>
      <c r="BM512" s="25" t="s">
        <v>747</v>
      </c>
    </row>
    <row r="513" s="1" customFormat="1" ht="6.96" customHeight="1">
      <c r="B513" s="68"/>
      <c r="C513" s="69"/>
      <c r="D513" s="69"/>
      <c r="E513" s="69"/>
      <c r="F513" s="69"/>
      <c r="G513" s="69"/>
      <c r="H513" s="69"/>
      <c r="I513" s="179"/>
      <c r="J513" s="69"/>
      <c r="K513" s="69"/>
      <c r="L513" s="73"/>
    </row>
  </sheetData>
  <sheetProtection sheet="1" autoFilter="0" formatColumns="0" formatRows="0" objects="1" scenarios="1" spinCount="100000" saltValue="t9r/5pnHOq+6SqzRsHe+nzDhaEboE0BGLuxrEhujqlaJrLbALR9JjrAT0CtX+gtczFwLLq7CZd9QX5OQs5/ORg==" hashValue="tTfraiOaZeAqpKKOPUgC1MeY/AvS7W20alUc/8IX4Po+NGolwY1RVxa+FsYRhn5YR+cUXu5b5B2iL3k0D9K+ng==" algorithmName="SHA-512" password="CC35"/>
  <autoFilter ref="C96:K512"/>
  <mergeCells count="13">
    <mergeCell ref="E7:H7"/>
    <mergeCell ref="E9:H9"/>
    <mergeCell ref="E11:H11"/>
    <mergeCell ref="E26:H26"/>
    <mergeCell ref="E47:H47"/>
    <mergeCell ref="E49:H49"/>
    <mergeCell ref="E51:H51"/>
    <mergeCell ref="J55:J56"/>
    <mergeCell ref="E85:H85"/>
    <mergeCell ref="E87:H87"/>
    <mergeCell ref="E89:H89"/>
    <mergeCell ref="G1:H1"/>
    <mergeCell ref="L2:V2"/>
  </mergeCells>
  <hyperlinks>
    <hyperlink ref="F1:G1" location="C2" display="1) Krycí list soupisu"/>
    <hyperlink ref="G1:H1" location="C58" display="2) Rekapitulace"/>
    <hyperlink ref="J1" location="C9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92</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748</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749</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ROUND(J101,2)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ROUND(SUM(BE101:BE936), 2)</f>
        <v>0</v>
      </c>
      <c r="G32" s="48"/>
      <c r="H32" s="48"/>
      <c r="I32" s="171">
        <v>0.20999999999999999</v>
      </c>
      <c r="J32" s="170">
        <f>ROUND(ROUND((SUM(BE101:BE936)), 2)*I32, 2)</f>
        <v>0</v>
      </c>
      <c r="K32" s="52"/>
    </row>
    <row r="33" s="1" customFormat="1" ht="14.4" customHeight="1">
      <c r="B33" s="47"/>
      <c r="C33" s="48"/>
      <c r="D33" s="48"/>
      <c r="E33" s="56" t="s">
        <v>44</v>
      </c>
      <c r="F33" s="170">
        <f>ROUND(SUM(BF101:BF936), 2)</f>
        <v>0</v>
      </c>
      <c r="G33" s="48"/>
      <c r="H33" s="48"/>
      <c r="I33" s="171">
        <v>0.14999999999999999</v>
      </c>
      <c r="J33" s="170">
        <f>ROUND(ROUND((SUM(BF101:BF936)), 2)*I33, 2)</f>
        <v>0</v>
      </c>
      <c r="K33" s="52"/>
    </row>
    <row r="34" hidden="1" s="1" customFormat="1" ht="14.4" customHeight="1">
      <c r="B34" s="47"/>
      <c r="C34" s="48"/>
      <c r="D34" s="48"/>
      <c r="E34" s="56" t="s">
        <v>45</v>
      </c>
      <c r="F34" s="170">
        <f>ROUND(SUM(BG101:BG936), 2)</f>
        <v>0</v>
      </c>
      <c r="G34" s="48"/>
      <c r="H34" s="48"/>
      <c r="I34" s="171">
        <v>0.20999999999999999</v>
      </c>
      <c r="J34" s="170">
        <v>0</v>
      </c>
      <c r="K34" s="52"/>
    </row>
    <row r="35" hidden="1" s="1" customFormat="1" ht="14.4" customHeight="1">
      <c r="B35" s="47"/>
      <c r="C35" s="48"/>
      <c r="D35" s="48"/>
      <c r="E35" s="56" t="s">
        <v>46</v>
      </c>
      <c r="F35" s="170">
        <f>ROUND(SUM(BH101:BH936), 2)</f>
        <v>0</v>
      </c>
      <c r="G35" s="48"/>
      <c r="H35" s="48"/>
      <c r="I35" s="171">
        <v>0.14999999999999999</v>
      </c>
      <c r="J35" s="170">
        <v>0</v>
      </c>
      <c r="K35" s="52"/>
    </row>
    <row r="36" hidden="1" s="1" customFormat="1" ht="14.4" customHeight="1">
      <c r="B36" s="47"/>
      <c r="C36" s="48"/>
      <c r="D36" s="48"/>
      <c r="E36" s="56" t="s">
        <v>47</v>
      </c>
      <c r="F36" s="170">
        <f>ROUND(SUM(BI101:BI936),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748</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02.1 - Soupis prací - Zpevněné plochy vč. odvodnění, na pozemcích SMO</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J101</f>
        <v>0</v>
      </c>
      <c r="K60" s="52"/>
      <c r="AU60" s="25" t="s">
        <v>178</v>
      </c>
    </row>
    <row r="61" s="8" customFormat="1" ht="24.96" customHeight="1">
      <c r="B61" s="190"/>
      <c r="C61" s="191"/>
      <c r="D61" s="192" t="s">
        <v>179</v>
      </c>
      <c r="E61" s="193"/>
      <c r="F61" s="193"/>
      <c r="G61" s="193"/>
      <c r="H61" s="193"/>
      <c r="I61" s="194"/>
      <c r="J61" s="195">
        <f>J102</f>
        <v>0</v>
      </c>
      <c r="K61" s="196"/>
    </row>
    <row r="62" s="9" customFormat="1" ht="19.92" customHeight="1">
      <c r="B62" s="197"/>
      <c r="C62" s="198"/>
      <c r="D62" s="199" t="s">
        <v>180</v>
      </c>
      <c r="E62" s="200"/>
      <c r="F62" s="200"/>
      <c r="G62" s="200"/>
      <c r="H62" s="200"/>
      <c r="I62" s="201"/>
      <c r="J62" s="202">
        <f>J103</f>
        <v>0</v>
      </c>
      <c r="K62" s="203"/>
    </row>
    <row r="63" s="9" customFormat="1" ht="19.92" customHeight="1">
      <c r="B63" s="197"/>
      <c r="C63" s="198"/>
      <c r="D63" s="199" t="s">
        <v>181</v>
      </c>
      <c r="E63" s="200"/>
      <c r="F63" s="200"/>
      <c r="G63" s="200"/>
      <c r="H63" s="200"/>
      <c r="I63" s="201"/>
      <c r="J63" s="202">
        <f>J192</f>
        <v>0</v>
      </c>
      <c r="K63" s="203"/>
    </row>
    <row r="64" s="9" customFormat="1" ht="19.92" customHeight="1">
      <c r="B64" s="197"/>
      <c r="C64" s="198"/>
      <c r="D64" s="199" t="s">
        <v>182</v>
      </c>
      <c r="E64" s="200"/>
      <c r="F64" s="200"/>
      <c r="G64" s="200"/>
      <c r="H64" s="200"/>
      <c r="I64" s="201"/>
      <c r="J64" s="202">
        <f>J298</f>
        <v>0</v>
      </c>
      <c r="K64" s="203"/>
    </row>
    <row r="65" s="9" customFormat="1" ht="19.92" customHeight="1">
      <c r="B65" s="197"/>
      <c r="C65" s="198"/>
      <c r="D65" s="199" t="s">
        <v>750</v>
      </c>
      <c r="E65" s="200"/>
      <c r="F65" s="200"/>
      <c r="G65" s="200"/>
      <c r="H65" s="200"/>
      <c r="I65" s="201"/>
      <c r="J65" s="202">
        <f>J368</f>
        <v>0</v>
      </c>
      <c r="K65" s="203"/>
    </row>
    <row r="66" s="9" customFormat="1" ht="19.92" customHeight="1">
      <c r="B66" s="197"/>
      <c r="C66" s="198"/>
      <c r="D66" s="199" t="s">
        <v>183</v>
      </c>
      <c r="E66" s="200"/>
      <c r="F66" s="200"/>
      <c r="G66" s="200"/>
      <c r="H66" s="200"/>
      <c r="I66" s="201"/>
      <c r="J66" s="202">
        <f>J416</f>
        <v>0</v>
      </c>
      <c r="K66" s="203"/>
    </row>
    <row r="67" s="9" customFormat="1" ht="19.92" customHeight="1">
      <c r="B67" s="197"/>
      <c r="C67" s="198"/>
      <c r="D67" s="199" t="s">
        <v>184</v>
      </c>
      <c r="E67" s="200"/>
      <c r="F67" s="200"/>
      <c r="G67" s="200"/>
      <c r="H67" s="200"/>
      <c r="I67" s="201"/>
      <c r="J67" s="202">
        <f>J473</f>
        <v>0</v>
      </c>
      <c r="K67" s="203"/>
    </row>
    <row r="68" s="9" customFormat="1" ht="19.92" customHeight="1">
      <c r="B68" s="197"/>
      <c r="C68" s="198"/>
      <c r="D68" s="199" t="s">
        <v>185</v>
      </c>
      <c r="E68" s="200"/>
      <c r="F68" s="200"/>
      <c r="G68" s="200"/>
      <c r="H68" s="200"/>
      <c r="I68" s="201"/>
      <c r="J68" s="202">
        <f>J607</f>
        <v>0</v>
      </c>
      <c r="K68" s="203"/>
    </row>
    <row r="69" s="9" customFormat="1" ht="19.92" customHeight="1">
      <c r="B69" s="197"/>
      <c r="C69" s="198"/>
      <c r="D69" s="199" t="s">
        <v>186</v>
      </c>
      <c r="E69" s="200"/>
      <c r="F69" s="200"/>
      <c r="G69" s="200"/>
      <c r="H69" s="200"/>
      <c r="I69" s="201"/>
      <c r="J69" s="202">
        <f>J609</f>
        <v>0</v>
      </c>
      <c r="K69" s="203"/>
    </row>
    <row r="70" s="9" customFormat="1" ht="19.92" customHeight="1">
      <c r="B70" s="197"/>
      <c r="C70" s="198"/>
      <c r="D70" s="199" t="s">
        <v>187</v>
      </c>
      <c r="E70" s="200"/>
      <c r="F70" s="200"/>
      <c r="G70" s="200"/>
      <c r="H70" s="200"/>
      <c r="I70" s="201"/>
      <c r="J70" s="202">
        <f>J708</f>
        <v>0</v>
      </c>
      <c r="K70" s="203"/>
    </row>
    <row r="71" s="9" customFormat="1" ht="19.92" customHeight="1">
      <c r="B71" s="197"/>
      <c r="C71" s="198"/>
      <c r="D71" s="199" t="s">
        <v>751</v>
      </c>
      <c r="E71" s="200"/>
      <c r="F71" s="200"/>
      <c r="G71" s="200"/>
      <c r="H71" s="200"/>
      <c r="I71" s="201"/>
      <c r="J71" s="202">
        <f>J716</f>
        <v>0</v>
      </c>
      <c r="K71" s="203"/>
    </row>
    <row r="72" s="8" customFormat="1" ht="24.96" customHeight="1">
      <c r="B72" s="190"/>
      <c r="C72" s="191"/>
      <c r="D72" s="192" t="s">
        <v>188</v>
      </c>
      <c r="E72" s="193"/>
      <c r="F72" s="193"/>
      <c r="G72" s="193"/>
      <c r="H72" s="193"/>
      <c r="I72" s="194"/>
      <c r="J72" s="195">
        <f>J719</f>
        <v>0</v>
      </c>
      <c r="K72" s="196"/>
    </row>
    <row r="73" s="9" customFormat="1" ht="19.92" customHeight="1">
      <c r="B73" s="197"/>
      <c r="C73" s="198"/>
      <c r="D73" s="199" t="s">
        <v>189</v>
      </c>
      <c r="E73" s="200"/>
      <c r="F73" s="200"/>
      <c r="G73" s="200"/>
      <c r="H73" s="200"/>
      <c r="I73" s="201"/>
      <c r="J73" s="202">
        <f>J720</f>
        <v>0</v>
      </c>
      <c r="K73" s="203"/>
    </row>
    <row r="74" s="9" customFormat="1" ht="19.92" customHeight="1">
      <c r="B74" s="197"/>
      <c r="C74" s="198"/>
      <c r="D74" s="199" t="s">
        <v>752</v>
      </c>
      <c r="E74" s="200"/>
      <c r="F74" s="200"/>
      <c r="G74" s="200"/>
      <c r="H74" s="200"/>
      <c r="I74" s="201"/>
      <c r="J74" s="202">
        <f>J863</f>
        <v>0</v>
      </c>
      <c r="K74" s="203"/>
    </row>
    <row r="75" s="9" customFormat="1" ht="19.92" customHeight="1">
      <c r="B75" s="197"/>
      <c r="C75" s="198"/>
      <c r="D75" s="199" t="s">
        <v>190</v>
      </c>
      <c r="E75" s="200"/>
      <c r="F75" s="200"/>
      <c r="G75" s="200"/>
      <c r="H75" s="200"/>
      <c r="I75" s="201"/>
      <c r="J75" s="202">
        <f>J873</f>
        <v>0</v>
      </c>
      <c r="K75" s="203"/>
    </row>
    <row r="76" s="9" customFormat="1" ht="19.92" customHeight="1">
      <c r="B76" s="197"/>
      <c r="C76" s="198"/>
      <c r="D76" s="199" t="s">
        <v>753</v>
      </c>
      <c r="E76" s="200"/>
      <c r="F76" s="200"/>
      <c r="G76" s="200"/>
      <c r="H76" s="200"/>
      <c r="I76" s="201"/>
      <c r="J76" s="202">
        <f>J878</f>
        <v>0</v>
      </c>
      <c r="K76" s="203"/>
    </row>
    <row r="77" s="9" customFormat="1" ht="19.92" customHeight="1">
      <c r="B77" s="197"/>
      <c r="C77" s="198"/>
      <c r="D77" s="199" t="s">
        <v>192</v>
      </c>
      <c r="E77" s="200"/>
      <c r="F77" s="200"/>
      <c r="G77" s="200"/>
      <c r="H77" s="200"/>
      <c r="I77" s="201"/>
      <c r="J77" s="202">
        <f>J886</f>
        <v>0</v>
      </c>
      <c r="K77" s="203"/>
    </row>
    <row r="78" s="9" customFormat="1" ht="19.92" customHeight="1">
      <c r="B78" s="197"/>
      <c r="C78" s="198"/>
      <c r="D78" s="199" t="s">
        <v>754</v>
      </c>
      <c r="E78" s="200"/>
      <c r="F78" s="200"/>
      <c r="G78" s="200"/>
      <c r="H78" s="200"/>
      <c r="I78" s="201"/>
      <c r="J78" s="202">
        <f>J897</f>
        <v>0</v>
      </c>
      <c r="K78" s="203"/>
    </row>
    <row r="79" s="9" customFormat="1" ht="19.92" customHeight="1">
      <c r="B79" s="197"/>
      <c r="C79" s="198"/>
      <c r="D79" s="199" t="s">
        <v>755</v>
      </c>
      <c r="E79" s="200"/>
      <c r="F79" s="200"/>
      <c r="G79" s="200"/>
      <c r="H79" s="200"/>
      <c r="I79" s="201"/>
      <c r="J79" s="202">
        <f>J926</f>
        <v>0</v>
      </c>
      <c r="K79" s="203"/>
    </row>
    <row r="80" s="1" customFormat="1" ht="21.84" customHeight="1">
      <c r="B80" s="47"/>
      <c r="C80" s="48"/>
      <c r="D80" s="48"/>
      <c r="E80" s="48"/>
      <c r="F80" s="48"/>
      <c r="G80" s="48"/>
      <c r="H80" s="48"/>
      <c r="I80" s="157"/>
      <c r="J80" s="48"/>
      <c r="K80" s="52"/>
    </row>
    <row r="81" s="1" customFormat="1" ht="6.96" customHeight="1">
      <c r="B81" s="68"/>
      <c r="C81" s="69"/>
      <c r="D81" s="69"/>
      <c r="E81" s="69"/>
      <c r="F81" s="69"/>
      <c r="G81" s="69"/>
      <c r="H81" s="69"/>
      <c r="I81" s="179"/>
      <c r="J81" s="69"/>
      <c r="K81" s="70"/>
    </row>
    <row r="85" s="1" customFormat="1" ht="6.96" customHeight="1">
      <c r="B85" s="71"/>
      <c r="C85" s="72"/>
      <c r="D85" s="72"/>
      <c r="E85" s="72"/>
      <c r="F85" s="72"/>
      <c r="G85" s="72"/>
      <c r="H85" s="72"/>
      <c r="I85" s="182"/>
      <c r="J85" s="72"/>
      <c r="K85" s="72"/>
      <c r="L85" s="73"/>
    </row>
    <row r="86" s="1" customFormat="1" ht="36.96" customHeight="1">
      <c r="B86" s="47"/>
      <c r="C86" s="74" t="s">
        <v>194</v>
      </c>
      <c r="D86" s="75"/>
      <c r="E86" s="75"/>
      <c r="F86" s="75"/>
      <c r="G86" s="75"/>
      <c r="H86" s="75"/>
      <c r="I86" s="204"/>
      <c r="J86" s="75"/>
      <c r="K86" s="75"/>
      <c r="L86" s="73"/>
    </row>
    <row r="87" s="1" customFormat="1" ht="6.96" customHeight="1">
      <c r="B87" s="47"/>
      <c r="C87" s="75"/>
      <c r="D87" s="75"/>
      <c r="E87" s="75"/>
      <c r="F87" s="75"/>
      <c r="G87" s="75"/>
      <c r="H87" s="75"/>
      <c r="I87" s="204"/>
      <c r="J87" s="75"/>
      <c r="K87" s="75"/>
      <c r="L87" s="73"/>
    </row>
    <row r="88" s="1" customFormat="1" ht="14.4" customHeight="1">
      <c r="B88" s="47"/>
      <c r="C88" s="77" t="s">
        <v>18</v>
      </c>
      <c r="D88" s="75"/>
      <c r="E88" s="75"/>
      <c r="F88" s="75"/>
      <c r="G88" s="75"/>
      <c r="H88" s="75"/>
      <c r="I88" s="204"/>
      <c r="J88" s="75"/>
      <c r="K88" s="75"/>
      <c r="L88" s="73"/>
    </row>
    <row r="89" s="1" customFormat="1" ht="14.4" customHeight="1">
      <c r="B89" s="47"/>
      <c r="C89" s="75"/>
      <c r="D89" s="75"/>
      <c r="E89" s="205" t="str">
        <f>E7</f>
        <v>Náměstí Ostrava-Jih, Veřejný prostor Hrabůvka</v>
      </c>
      <c r="F89" s="77"/>
      <c r="G89" s="77"/>
      <c r="H89" s="77"/>
      <c r="I89" s="204"/>
      <c r="J89" s="75"/>
      <c r="K89" s="75"/>
      <c r="L89" s="73"/>
    </row>
    <row r="90">
      <c r="B90" s="29"/>
      <c r="C90" s="77" t="s">
        <v>169</v>
      </c>
      <c r="D90" s="206"/>
      <c r="E90" s="206"/>
      <c r="F90" s="206"/>
      <c r="G90" s="206"/>
      <c r="H90" s="206"/>
      <c r="I90" s="149"/>
      <c r="J90" s="206"/>
      <c r="K90" s="206"/>
      <c r="L90" s="207"/>
    </row>
    <row r="91" s="1" customFormat="1" ht="14.4" customHeight="1">
      <c r="B91" s="47"/>
      <c r="C91" s="75"/>
      <c r="D91" s="75"/>
      <c r="E91" s="205" t="s">
        <v>748</v>
      </c>
      <c r="F91" s="75"/>
      <c r="G91" s="75"/>
      <c r="H91" s="75"/>
      <c r="I91" s="204"/>
      <c r="J91" s="75"/>
      <c r="K91" s="75"/>
      <c r="L91" s="73"/>
    </row>
    <row r="92" s="1" customFormat="1" ht="14.4" customHeight="1">
      <c r="B92" s="47"/>
      <c r="C92" s="77" t="s">
        <v>171</v>
      </c>
      <c r="D92" s="75"/>
      <c r="E92" s="75"/>
      <c r="F92" s="75"/>
      <c r="G92" s="75"/>
      <c r="H92" s="75"/>
      <c r="I92" s="204"/>
      <c r="J92" s="75"/>
      <c r="K92" s="75"/>
      <c r="L92" s="73"/>
    </row>
    <row r="93" s="1" customFormat="1" ht="16.2" customHeight="1">
      <c r="B93" s="47"/>
      <c r="C93" s="75"/>
      <c r="D93" s="75"/>
      <c r="E93" s="83" t="str">
        <f>E11</f>
        <v>02.1 - Soupis prací - Zpevněné plochy vč. odvodnění, na pozemcích SMO</v>
      </c>
      <c r="F93" s="75"/>
      <c r="G93" s="75"/>
      <c r="H93" s="75"/>
      <c r="I93" s="204"/>
      <c r="J93" s="75"/>
      <c r="K93" s="75"/>
      <c r="L93" s="73"/>
    </row>
    <row r="94" s="1" customFormat="1" ht="6.96" customHeight="1">
      <c r="B94" s="47"/>
      <c r="C94" s="75"/>
      <c r="D94" s="75"/>
      <c r="E94" s="75"/>
      <c r="F94" s="75"/>
      <c r="G94" s="75"/>
      <c r="H94" s="75"/>
      <c r="I94" s="204"/>
      <c r="J94" s="75"/>
      <c r="K94" s="75"/>
      <c r="L94" s="73"/>
    </row>
    <row r="95" s="1" customFormat="1" ht="18" customHeight="1">
      <c r="B95" s="47"/>
      <c r="C95" s="77" t="s">
        <v>23</v>
      </c>
      <c r="D95" s="75"/>
      <c r="E95" s="75"/>
      <c r="F95" s="208" t="str">
        <f>F14</f>
        <v xml:space="preserve"> </v>
      </c>
      <c r="G95" s="75"/>
      <c r="H95" s="75"/>
      <c r="I95" s="209" t="s">
        <v>25</v>
      </c>
      <c r="J95" s="86" t="str">
        <f>IF(J14="","",J14)</f>
        <v>24. 5. 2018</v>
      </c>
      <c r="K95" s="75"/>
      <c r="L95" s="73"/>
    </row>
    <row r="96" s="1" customFormat="1" ht="6.96" customHeight="1">
      <c r="B96" s="47"/>
      <c r="C96" s="75"/>
      <c r="D96" s="75"/>
      <c r="E96" s="75"/>
      <c r="F96" s="75"/>
      <c r="G96" s="75"/>
      <c r="H96" s="75"/>
      <c r="I96" s="204"/>
      <c r="J96" s="75"/>
      <c r="K96" s="75"/>
      <c r="L96" s="73"/>
    </row>
    <row r="97" s="1" customFormat="1">
      <c r="B97" s="47"/>
      <c r="C97" s="77" t="s">
        <v>27</v>
      </c>
      <c r="D97" s="75"/>
      <c r="E97" s="75"/>
      <c r="F97" s="208" t="str">
        <f>E17</f>
        <v>SMO-Úřad městského obvodu Ostrava-jih</v>
      </c>
      <c r="G97" s="75"/>
      <c r="H97" s="75"/>
      <c r="I97" s="209" t="s">
        <v>33</v>
      </c>
      <c r="J97" s="208" t="str">
        <f>E23</f>
        <v xml:space="preserve">PROJEKTSTUDIO EUCZ, s.r.o., Ostrava </v>
      </c>
      <c r="K97" s="75"/>
      <c r="L97" s="73"/>
    </row>
    <row r="98" s="1" customFormat="1" ht="14.4" customHeight="1">
      <c r="B98" s="47"/>
      <c r="C98" s="77" t="s">
        <v>31</v>
      </c>
      <c r="D98" s="75"/>
      <c r="E98" s="75"/>
      <c r="F98" s="208" t="str">
        <f>IF(E20="","",E20)</f>
        <v/>
      </c>
      <c r="G98" s="75"/>
      <c r="H98" s="75"/>
      <c r="I98" s="204"/>
      <c r="J98" s="75"/>
      <c r="K98" s="75"/>
      <c r="L98" s="73"/>
    </row>
    <row r="99" s="1" customFormat="1" ht="10.32" customHeight="1">
      <c r="B99" s="47"/>
      <c r="C99" s="75"/>
      <c r="D99" s="75"/>
      <c r="E99" s="75"/>
      <c r="F99" s="75"/>
      <c r="G99" s="75"/>
      <c r="H99" s="75"/>
      <c r="I99" s="204"/>
      <c r="J99" s="75"/>
      <c r="K99" s="75"/>
      <c r="L99" s="73"/>
    </row>
    <row r="100" s="10" customFormat="1" ht="29.28" customHeight="1">
      <c r="B100" s="210"/>
      <c r="C100" s="211" t="s">
        <v>195</v>
      </c>
      <c r="D100" s="212" t="s">
        <v>57</v>
      </c>
      <c r="E100" s="212" t="s">
        <v>53</v>
      </c>
      <c r="F100" s="212" t="s">
        <v>196</v>
      </c>
      <c r="G100" s="212" t="s">
        <v>197</v>
      </c>
      <c r="H100" s="212" t="s">
        <v>198</v>
      </c>
      <c r="I100" s="213" t="s">
        <v>199</v>
      </c>
      <c r="J100" s="212" t="s">
        <v>176</v>
      </c>
      <c r="K100" s="214" t="s">
        <v>200</v>
      </c>
      <c r="L100" s="215"/>
      <c r="M100" s="103" t="s">
        <v>201</v>
      </c>
      <c r="N100" s="104" t="s">
        <v>42</v>
      </c>
      <c r="O100" s="104" t="s">
        <v>202</v>
      </c>
      <c r="P100" s="104" t="s">
        <v>203</v>
      </c>
      <c r="Q100" s="104" t="s">
        <v>204</v>
      </c>
      <c r="R100" s="104" t="s">
        <v>205</v>
      </c>
      <c r="S100" s="104" t="s">
        <v>206</v>
      </c>
      <c r="T100" s="105" t="s">
        <v>207</v>
      </c>
    </row>
    <row r="101" s="1" customFormat="1" ht="29.28" customHeight="1">
      <c r="B101" s="47"/>
      <c r="C101" s="109" t="s">
        <v>177</v>
      </c>
      <c r="D101" s="75"/>
      <c r="E101" s="75"/>
      <c r="F101" s="75"/>
      <c r="G101" s="75"/>
      <c r="H101" s="75"/>
      <c r="I101" s="204"/>
      <c r="J101" s="216">
        <f>BK101</f>
        <v>0</v>
      </c>
      <c r="K101" s="75"/>
      <c r="L101" s="73"/>
      <c r="M101" s="106"/>
      <c r="N101" s="107"/>
      <c r="O101" s="107"/>
      <c r="P101" s="217">
        <f>P102+P719</f>
        <v>0</v>
      </c>
      <c r="Q101" s="107"/>
      <c r="R101" s="217">
        <f>R102+R719</f>
        <v>500.23700649124623</v>
      </c>
      <c r="S101" s="107"/>
      <c r="T101" s="218">
        <f>T102+T719</f>
        <v>46.067830000000008</v>
      </c>
      <c r="AT101" s="25" t="s">
        <v>71</v>
      </c>
      <c r="AU101" s="25" t="s">
        <v>178</v>
      </c>
      <c r="BK101" s="219">
        <f>BK102+BK719</f>
        <v>0</v>
      </c>
    </row>
    <row r="102" s="11" customFormat="1" ht="37.44" customHeight="1">
      <c r="B102" s="220"/>
      <c r="C102" s="221"/>
      <c r="D102" s="222" t="s">
        <v>71</v>
      </c>
      <c r="E102" s="223" t="s">
        <v>208</v>
      </c>
      <c r="F102" s="223" t="s">
        <v>209</v>
      </c>
      <c r="G102" s="221"/>
      <c r="H102" s="221"/>
      <c r="I102" s="224"/>
      <c r="J102" s="225">
        <f>BK102</f>
        <v>0</v>
      </c>
      <c r="K102" s="221"/>
      <c r="L102" s="226"/>
      <c r="M102" s="227"/>
      <c r="N102" s="228"/>
      <c r="O102" s="228"/>
      <c r="P102" s="229">
        <f>P103+P192+P298+P368+P416+P473+P607+P609+P708+P716</f>
        <v>0</v>
      </c>
      <c r="Q102" s="228"/>
      <c r="R102" s="229">
        <f>R103+R192+R298+R368+R416+R473+R607+R609+R708+R716</f>
        <v>483.62815862674626</v>
      </c>
      <c r="S102" s="228"/>
      <c r="T102" s="230">
        <f>T103+T192+T298+T368+T416+T473+T607+T609+T708+T716</f>
        <v>45.997830000000008</v>
      </c>
      <c r="AR102" s="231" t="s">
        <v>79</v>
      </c>
      <c r="AT102" s="232" t="s">
        <v>71</v>
      </c>
      <c r="AU102" s="232" t="s">
        <v>72</v>
      </c>
      <c r="AY102" s="231" t="s">
        <v>210</v>
      </c>
      <c r="BK102" s="233">
        <f>BK103+BK192+BK298+BK368+BK416+BK473+BK607+BK609+BK708+BK716</f>
        <v>0</v>
      </c>
    </row>
    <row r="103" s="11" customFormat="1" ht="19.92" customHeight="1">
      <c r="B103" s="220"/>
      <c r="C103" s="221"/>
      <c r="D103" s="222" t="s">
        <v>71</v>
      </c>
      <c r="E103" s="234" t="s">
        <v>79</v>
      </c>
      <c r="F103" s="234" t="s">
        <v>211</v>
      </c>
      <c r="G103" s="221"/>
      <c r="H103" s="221"/>
      <c r="I103" s="224"/>
      <c r="J103" s="235">
        <f>BK103</f>
        <v>0</v>
      </c>
      <c r="K103" s="221"/>
      <c r="L103" s="226"/>
      <c r="M103" s="227"/>
      <c r="N103" s="228"/>
      <c r="O103" s="228"/>
      <c r="P103" s="229">
        <f>SUM(P104:P191)</f>
        <v>0</v>
      </c>
      <c r="Q103" s="228"/>
      <c r="R103" s="229">
        <f>SUM(R104:R191)</f>
        <v>0.19115800000000002</v>
      </c>
      <c r="S103" s="228"/>
      <c r="T103" s="230">
        <f>SUM(T104:T191)</f>
        <v>0</v>
      </c>
      <c r="AR103" s="231" t="s">
        <v>79</v>
      </c>
      <c r="AT103" s="232" t="s">
        <v>71</v>
      </c>
      <c r="AU103" s="232" t="s">
        <v>79</v>
      </c>
      <c r="AY103" s="231" t="s">
        <v>210</v>
      </c>
      <c r="BK103" s="233">
        <f>SUM(BK104:BK191)</f>
        <v>0</v>
      </c>
    </row>
    <row r="104" s="1" customFormat="1" ht="34.2" customHeight="1">
      <c r="B104" s="47"/>
      <c r="C104" s="236" t="s">
        <v>79</v>
      </c>
      <c r="D104" s="236" t="s">
        <v>212</v>
      </c>
      <c r="E104" s="237" t="s">
        <v>756</v>
      </c>
      <c r="F104" s="238" t="s">
        <v>757</v>
      </c>
      <c r="G104" s="239" t="s">
        <v>258</v>
      </c>
      <c r="H104" s="240">
        <v>1.3500000000000001</v>
      </c>
      <c r="I104" s="241"/>
      <c r="J104" s="242">
        <f>ROUND(I104*H104,2)</f>
        <v>0</v>
      </c>
      <c r="K104" s="238" t="s">
        <v>216</v>
      </c>
      <c r="L104" s="73"/>
      <c r="M104" s="243" t="s">
        <v>21</v>
      </c>
      <c r="N104" s="244" t="s">
        <v>43</v>
      </c>
      <c r="O104" s="48"/>
      <c r="P104" s="245">
        <f>O104*H104</f>
        <v>0</v>
      </c>
      <c r="Q104" s="245">
        <v>0</v>
      </c>
      <c r="R104" s="245">
        <f>Q104*H104</f>
        <v>0</v>
      </c>
      <c r="S104" s="245">
        <v>0</v>
      </c>
      <c r="T104" s="246">
        <f>S104*H104</f>
        <v>0</v>
      </c>
      <c r="AR104" s="25" t="s">
        <v>217</v>
      </c>
      <c r="AT104" s="25" t="s">
        <v>212</v>
      </c>
      <c r="AU104" s="25" t="s">
        <v>81</v>
      </c>
      <c r="AY104" s="25" t="s">
        <v>210</v>
      </c>
      <c r="BE104" s="247">
        <f>IF(N104="základní",J104,0)</f>
        <v>0</v>
      </c>
      <c r="BF104" s="247">
        <f>IF(N104="snížená",J104,0)</f>
        <v>0</v>
      </c>
      <c r="BG104" s="247">
        <f>IF(N104="zákl. přenesená",J104,0)</f>
        <v>0</v>
      </c>
      <c r="BH104" s="247">
        <f>IF(N104="sníž. přenesená",J104,0)</f>
        <v>0</v>
      </c>
      <c r="BI104" s="247">
        <f>IF(N104="nulová",J104,0)</f>
        <v>0</v>
      </c>
      <c r="BJ104" s="25" t="s">
        <v>79</v>
      </c>
      <c r="BK104" s="247">
        <f>ROUND(I104*H104,2)</f>
        <v>0</v>
      </c>
      <c r="BL104" s="25" t="s">
        <v>217</v>
      </c>
      <c r="BM104" s="25" t="s">
        <v>758</v>
      </c>
    </row>
    <row r="105" s="12" customFormat="1">
      <c r="B105" s="251"/>
      <c r="C105" s="252"/>
      <c r="D105" s="248" t="s">
        <v>221</v>
      </c>
      <c r="E105" s="253" t="s">
        <v>21</v>
      </c>
      <c r="F105" s="254" t="s">
        <v>759</v>
      </c>
      <c r="G105" s="252"/>
      <c r="H105" s="253" t="s">
        <v>21</v>
      </c>
      <c r="I105" s="255"/>
      <c r="J105" s="252"/>
      <c r="K105" s="252"/>
      <c r="L105" s="256"/>
      <c r="M105" s="257"/>
      <c r="N105" s="258"/>
      <c r="O105" s="258"/>
      <c r="P105" s="258"/>
      <c r="Q105" s="258"/>
      <c r="R105" s="258"/>
      <c r="S105" s="258"/>
      <c r="T105" s="259"/>
      <c r="AT105" s="260" t="s">
        <v>221</v>
      </c>
      <c r="AU105" s="260" t="s">
        <v>81</v>
      </c>
      <c r="AV105" s="12" t="s">
        <v>79</v>
      </c>
      <c r="AW105" s="12" t="s">
        <v>35</v>
      </c>
      <c r="AX105" s="12" t="s">
        <v>72</v>
      </c>
      <c r="AY105" s="260" t="s">
        <v>210</v>
      </c>
    </row>
    <row r="106" s="13" customFormat="1">
      <c r="B106" s="261"/>
      <c r="C106" s="262"/>
      <c r="D106" s="248" t="s">
        <v>221</v>
      </c>
      <c r="E106" s="263" t="s">
        <v>21</v>
      </c>
      <c r="F106" s="264" t="s">
        <v>760</v>
      </c>
      <c r="G106" s="262"/>
      <c r="H106" s="265">
        <v>1.3500000000000001</v>
      </c>
      <c r="I106" s="266"/>
      <c r="J106" s="262"/>
      <c r="K106" s="262"/>
      <c r="L106" s="267"/>
      <c r="M106" s="268"/>
      <c r="N106" s="269"/>
      <c r="O106" s="269"/>
      <c r="P106" s="269"/>
      <c r="Q106" s="269"/>
      <c r="R106" s="269"/>
      <c r="S106" s="269"/>
      <c r="T106" s="270"/>
      <c r="AT106" s="271" t="s">
        <v>221</v>
      </c>
      <c r="AU106" s="271" t="s">
        <v>81</v>
      </c>
      <c r="AV106" s="13" t="s">
        <v>81</v>
      </c>
      <c r="AW106" s="13" t="s">
        <v>35</v>
      </c>
      <c r="AX106" s="13" t="s">
        <v>79</v>
      </c>
      <c r="AY106" s="271" t="s">
        <v>210</v>
      </c>
    </row>
    <row r="107" s="1" customFormat="1" ht="34.2" customHeight="1">
      <c r="B107" s="47"/>
      <c r="C107" s="236" t="s">
        <v>81</v>
      </c>
      <c r="D107" s="236" t="s">
        <v>212</v>
      </c>
      <c r="E107" s="237" t="s">
        <v>761</v>
      </c>
      <c r="F107" s="238" t="s">
        <v>762</v>
      </c>
      <c r="G107" s="239" t="s">
        <v>258</v>
      </c>
      <c r="H107" s="240">
        <v>612.73199999999997</v>
      </c>
      <c r="I107" s="241"/>
      <c r="J107" s="242">
        <f>ROUND(I107*H107,2)</f>
        <v>0</v>
      </c>
      <c r="K107" s="238" t="s">
        <v>216</v>
      </c>
      <c r="L107" s="73"/>
      <c r="M107" s="243" t="s">
        <v>21</v>
      </c>
      <c r="N107" s="244" t="s">
        <v>43</v>
      </c>
      <c r="O107" s="48"/>
      <c r="P107" s="245">
        <f>O107*H107</f>
        <v>0</v>
      </c>
      <c r="Q107" s="245">
        <v>0</v>
      </c>
      <c r="R107" s="245">
        <f>Q107*H107</f>
        <v>0</v>
      </c>
      <c r="S107" s="245">
        <v>0</v>
      </c>
      <c r="T107" s="246">
        <f>S107*H107</f>
        <v>0</v>
      </c>
      <c r="AR107" s="25" t="s">
        <v>217</v>
      </c>
      <c r="AT107" s="25" t="s">
        <v>212</v>
      </c>
      <c r="AU107" s="25" t="s">
        <v>81</v>
      </c>
      <c r="AY107" s="25" t="s">
        <v>210</v>
      </c>
      <c r="BE107" s="247">
        <f>IF(N107="základní",J107,0)</f>
        <v>0</v>
      </c>
      <c r="BF107" s="247">
        <f>IF(N107="snížená",J107,0)</f>
        <v>0</v>
      </c>
      <c r="BG107" s="247">
        <f>IF(N107="zákl. přenesená",J107,0)</f>
        <v>0</v>
      </c>
      <c r="BH107" s="247">
        <f>IF(N107="sníž. přenesená",J107,0)</f>
        <v>0</v>
      </c>
      <c r="BI107" s="247">
        <f>IF(N107="nulová",J107,0)</f>
        <v>0</v>
      </c>
      <c r="BJ107" s="25" t="s">
        <v>79</v>
      </c>
      <c r="BK107" s="247">
        <f>ROUND(I107*H107,2)</f>
        <v>0</v>
      </c>
      <c r="BL107" s="25" t="s">
        <v>217</v>
      </c>
      <c r="BM107" s="25" t="s">
        <v>763</v>
      </c>
    </row>
    <row r="108" s="1" customFormat="1">
      <c r="B108" s="47"/>
      <c r="C108" s="75"/>
      <c r="D108" s="248" t="s">
        <v>219</v>
      </c>
      <c r="E108" s="75"/>
      <c r="F108" s="249" t="s">
        <v>764</v>
      </c>
      <c r="G108" s="75"/>
      <c r="H108" s="75"/>
      <c r="I108" s="204"/>
      <c r="J108" s="75"/>
      <c r="K108" s="75"/>
      <c r="L108" s="73"/>
      <c r="M108" s="250"/>
      <c r="N108" s="48"/>
      <c r="O108" s="48"/>
      <c r="P108" s="48"/>
      <c r="Q108" s="48"/>
      <c r="R108" s="48"/>
      <c r="S108" s="48"/>
      <c r="T108" s="96"/>
      <c r="AT108" s="25" t="s">
        <v>219</v>
      </c>
      <c r="AU108" s="25" t="s">
        <v>81</v>
      </c>
    </row>
    <row r="109" s="12" customFormat="1">
      <c r="B109" s="251"/>
      <c r="C109" s="252"/>
      <c r="D109" s="248" t="s">
        <v>221</v>
      </c>
      <c r="E109" s="253" t="s">
        <v>21</v>
      </c>
      <c r="F109" s="254" t="s">
        <v>765</v>
      </c>
      <c r="G109" s="252"/>
      <c r="H109" s="253" t="s">
        <v>21</v>
      </c>
      <c r="I109" s="255"/>
      <c r="J109" s="252"/>
      <c r="K109" s="252"/>
      <c r="L109" s="256"/>
      <c r="M109" s="257"/>
      <c r="N109" s="258"/>
      <c r="O109" s="258"/>
      <c r="P109" s="258"/>
      <c r="Q109" s="258"/>
      <c r="R109" s="258"/>
      <c r="S109" s="258"/>
      <c r="T109" s="259"/>
      <c r="AT109" s="260" t="s">
        <v>221</v>
      </c>
      <c r="AU109" s="260" t="s">
        <v>81</v>
      </c>
      <c r="AV109" s="12" t="s">
        <v>79</v>
      </c>
      <c r="AW109" s="12" t="s">
        <v>35</v>
      </c>
      <c r="AX109" s="12" t="s">
        <v>72</v>
      </c>
      <c r="AY109" s="260" t="s">
        <v>210</v>
      </c>
    </row>
    <row r="110" s="13" customFormat="1">
      <c r="B110" s="261"/>
      <c r="C110" s="262"/>
      <c r="D110" s="248" t="s">
        <v>221</v>
      </c>
      <c r="E110" s="263" t="s">
        <v>21</v>
      </c>
      <c r="F110" s="264" t="s">
        <v>766</v>
      </c>
      <c r="G110" s="262"/>
      <c r="H110" s="265">
        <v>288.452</v>
      </c>
      <c r="I110" s="266"/>
      <c r="J110" s="262"/>
      <c r="K110" s="262"/>
      <c r="L110" s="267"/>
      <c r="M110" s="268"/>
      <c r="N110" s="269"/>
      <c r="O110" s="269"/>
      <c r="P110" s="269"/>
      <c r="Q110" s="269"/>
      <c r="R110" s="269"/>
      <c r="S110" s="269"/>
      <c r="T110" s="270"/>
      <c r="AT110" s="271" t="s">
        <v>221</v>
      </c>
      <c r="AU110" s="271" t="s">
        <v>81</v>
      </c>
      <c r="AV110" s="13" t="s">
        <v>81</v>
      </c>
      <c r="AW110" s="13" t="s">
        <v>35</v>
      </c>
      <c r="AX110" s="13" t="s">
        <v>72</v>
      </c>
      <c r="AY110" s="271" t="s">
        <v>210</v>
      </c>
    </row>
    <row r="111" s="13" customFormat="1">
      <c r="B111" s="261"/>
      <c r="C111" s="262"/>
      <c r="D111" s="248" t="s">
        <v>221</v>
      </c>
      <c r="E111" s="263" t="s">
        <v>21</v>
      </c>
      <c r="F111" s="264" t="s">
        <v>767</v>
      </c>
      <c r="G111" s="262"/>
      <c r="H111" s="265">
        <v>102.736</v>
      </c>
      <c r="I111" s="266"/>
      <c r="J111" s="262"/>
      <c r="K111" s="262"/>
      <c r="L111" s="267"/>
      <c r="M111" s="268"/>
      <c r="N111" s="269"/>
      <c r="O111" s="269"/>
      <c r="P111" s="269"/>
      <c r="Q111" s="269"/>
      <c r="R111" s="269"/>
      <c r="S111" s="269"/>
      <c r="T111" s="270"/>
      <c r="AT111" s="271" t="s">
        <v>221</v>
      </c>
      <c r="AU111" s="271" t="s">
        <v>81</v>
      </c>
      <c r="AV111" s="13" t="s">
        <v>81</v>
      </c>
      <c r="AW111" s="13" t="s">
        <v>35</v>
      </c>
      <c r="AX111" s="13" t="s">
        <v>72</v>
      </c>
      <c r="AY111" s="271" t="s">
        <v>210</v>
      </c>
    </row>
    <row r="112" s="13" customFormat="1">
      <c r="B112" s="261"/>
      <c r="C112" s="262"/>
      <c r="D112" s="248" t="s">
        <v>221</v>
      </c>
      <c r="E112" s="263" t="s">
        <v>21</v>
      </c>
      <c r="F112" s="264" t="s">
        <v>768</v>
      </c>
      <c r="G112" s="262"/>
      <c r="H112" s="265">
        <v>68.346999999999994</v>
      </c>
      <c r="I112" s="266"/>
      <c r="J112" s="262"/>
      <c r="K112" s="262"/>
      <c r="L112" s="267"/>
      <c r="M112" s="268"/>
      <c r="N112" s="269"/>
      <c r="O112" s="269"/>
      <c r="P112" s="269"/>
      <c r="Q112" s="269"/>
      <c r="R112" s="269"/>
      <c r="S112" s="269"/>
      <c r="T112" s="270"/>
      <c r="AT112" s="271" t="s">
        <v>221</v>
      </c>
      <c r="AU112" s="271" t="s">
        <v>81</v>
      </c>
      <c r="AV112" s="13" t="s">
        <v>81</v>
      </c>
      <c r="AW112" s="13" t="s">
        <v>35</v>
      </c>
      <c r="AX112" s="13" t="s">
        <v>72</v>
      </c>
      <c r="AY112" s="271" t="s">
        <v>210</v>
      </c>
    </row>
    <row r="113" s="13" customFormat="1">
      <c r="B113" s="261"/>
      <c r="C113" s="262"/>
      <c r="D113" s="248" t="s">
        <v>221</v>
      </c>
      <c r="E113" s="263" t="s">
        <v>21</v>
      </c>
      <c r="F113" s="264" t="s">
        <v>769</v>
      </c>
      <c r="G113" s="262"/>
      <c r="H113" s="265">
        <v>101.527</v>
      </c>
      <c r="I113" s="266"/>
      <c r="J113" s="262"/>
      <c r="K113" s="262"/>
      <c r="L113" s="267"/>
      <c r="M113" s="268"/>
      <c r="N113" s="269"/>
      <c r="O113" s="269"/>
      <c r="P113" s="269"/>
      <c r="Q113" s="269"/>
      <c r="R113" s="269"/>
      <c r="S113" s="269"/>
      <c r="T113" s="270"/>
      <c r="AT113" s="271" t="s">
        <v>221</v>
      </c>
      <c r="AU113" s="271" t="s">
        <v>81</v>
      </c>
      <c r="AV113" s="13" t="s">
        <v>81</v>
      </c>
      <c r="AW113" s="13" t="s">
        <v>35</v>
      </c>
      <c r="AX113" s="13" t="s">
        <v>72</v>
      </c>
      <c r="AY113" s="271" t="s">
        <v>210</v>
      </c>
    </row>
    <row r="114" s="13" customFormat="1">
      <c r="B114" s="261"/>
      <c r="C114" s="262"/>
      <c r="D114" s="248" t="s">
        <v>221</v>
      </c>
      <c r="E114" s="263" t="s">
        <v>21</v>
      </c>
      <c r="F114" s="264" t="s">
        <v>770</v>
      </c>
      <c r="G114" s="262"/>
      <c r="H114" s="265">
        <v>51.670000000000002</v>
      </c>
      <c r="I114" s="266"/>
      <c r="J114" s="262"/>
      <c r="K114" s="262"/>
      <c r="L114" s="267"/>
      <c r="M114" s="268"/>
      <c r="N114" s="269"/>
      <c r="O114" s="269"/>
      <c r="P114" s="269"/>
      <c r="Q114" s="269"/>
      <c r="R114" s="269"/>
      <c r="S114" s="269"/>
      <c r="T114" s="270"/>
      <c r="AT114" s="271" t="s">
        <v>221</v>
      </c>
      <c r="AU114" s="271" t="s">
        <v>81</v>
      </c>
      <c r="AV114" s="13" t="s">
        <v>81</v>
      </c>
      <c r="AW114" s="13" t="s">
        <v>35</v>
      </c>
      <c r="AX114" s="13" t="s">
        <v>72</v>
      </c>
      <c r="AY114" s="271" t="s">
        <v>210</v>
      </c>
    </row>
    <row r="115" s="14" customFormat="1">
      <c r="B115" s="272"/>
      <c r="C115" s="273"/>
      <c r="D115" s="248" t="s">
        <v>221</v>
      </c>
      <c r="E115" s="274" t="s">
        <v>21</v>
      </c>
      <c r="F115" s="275" t="s">
        <v>227</v>
      </c>
      <c r="G115" s="273"/>
      <c r="H115" s="276">
        <v>612.73199999999997</v>
      </c>
      <c r="I115" s="277"/>
      <c r="J115" s="273"/>
      <c r="K115" s="273"/>
      <c r="L115" s="278"/>
      <c r="M115" s="279"/>
      <c r="N115" s="280"/>
      <c r="O115" s="280"/>
      <c r="P115" s="280"/>
      <c r="Q115" s="280"/>
      <c r="R115" s="280"/>
      <c r="S115" s="280"/>
      <c r="T115" s="281"/>
      <c r="AT115" s="282" t="s">
        <v>221</v>
      </c>
      <c r="AU115" s="282" t="s">
        <v>81</v>
      </c>
      <c r="AV115" s="14" t="s">
        <v>217</v>
      </c>
      <c r="AW115" s="14" t="s">
        <v>35</v>
      </c>
      <c r="AX115" s="14" t="s">
        <v>79</v>
      </c>
      <c r="AY115" s="282" t="s">
        <v>210</v>
      </c>
    </row>
    <row r="116" s="1" customFormat="1" ht="34.2" customHeight="1">
      <c r="B116" s="47"/>
      <c r="C116" s="236" t="s">
        <v>233</v>
      </c>
      <c r="D116" s="236" t="s">
        <v>212</v>
      </c>
      <c r="E116" s="237" t="s">
        <v>771</v>
      </c>
      <c r="F116" s="238" t="s">
        <v>772</v>
      </c>
      <c r="G116" s="239" t="s">
        <v>258</v>
      </c>
      <c r="H116" s="240">
        <v>361.20499999999998</v>
      </c>
      <c r="I116" s="241"/>
      <c r="J116" s="242">
        <f>ROUND(I116*H116,2)</f>
        <v>0</v>
      </c>
      <c r="K116" s="238" t="s">
        <v>216</v>
      </c>
      <c r="L116" s="73"/>
      <c r="M116" s="243" t="s">
        <v>21</v>
      </c>
      <c r="N116" s="244" t="s">
        <v>43</v>
      </c>
      <c r="O116" s="48"/>
      <c r="P116" s="245">
        <f>O116*H116</f>
        <v>0</v>
      </c>
      <c r="Q116" s="245">
        <v>0</v>
      </c>
      <c r="R116" s="245">
        <f>Q116*H116</f>
        <v>0</v>
      </c>
      <c r="S116" s="245">
        <v>0</v>
      </c>
      <c r="T116" s="246">
        <f>S116*H116</f>
        <v>0</v>
      </c>
      <c r="AR116" s="25" t="s">
        <v>217</v>
      </c>
      <c r="AT116" s="25" t="s">
        <v>212</v>
      </c>
      <c r="AU116" s="25" t="s">
        <v>81</v>
      </c>
      <c r="AY116" s="25" t="s">
        <v>210</v>
      </c>
      <c r="BE116" s="247">
        <f>IF(N116="základní",J116,0)</f>
        <v>0</v>
      </c>
      <c r="BF116" s="247">
        <f>IF(N116="snížená",J116,0)</f>
        <v>0</v>
      </c>
      <c r="BG116" s="247">
        <f>IF(N116="zákl. přenesená",J116,0)</f>
        <v>0</v>
      </c>
      <c r="BH116" s="247">
        <f>IF(N116="sníž. přenesená",J116,0)</f>
        <v>0</v>
      </c>
      <c r="BI116" s="247">
        <f>IF(N116="nulová",J116,0)</f>
        <v>0</v>
      </c>
      <c r="BJ116" s="25" t="s">
        <v>79</v>
      </c>
      <c r="BK116" s="247">
        <f>ROUND(I116*H116,2)</f>
        <v>0</v>
      </c>
      <c r="BL116" s="25" t="s">
        <v>217</v>
      </c>
      <c r="BM116" s="25" t="s">
        <v>773</v>
      </c>
    </row>
    <row r="117" s="1" customFormat="1">
      <c r="B117" s="47"/>
      <c r="C117" s="75"/>
      <c r="D117" s="248" t="s">
        <v>219</v>
      </c>
      <c r="E117" s="75"/>
      <c r="F117" s="249" t="s">
        <v>774</v>
      </c>
      <c r="G117" s="75"/>
      <c r="H117" s="75"/>
      <c r="I117" s="204"/>
      <c r="J117" s="75"/>
      <c r="K117" s="75"/>
      <c r="L117" s="73"/>
      <c r="M117" s="250"/>
      <c r="N117" s="48"/>
      <c r="O117" s="48"/>
      <c r="P117" s="48"/>
      <c r="Q117" s="48"/>
      <c r="R117" s="48"/>
      <c r="S117" s="48"/>
      <c r="T117" s="96"/>
      <c r="AT117" s="25" t="s">
        <v>219</v>
      </c>
      <c r="AU117" s="25" t="s">
        <v>81</v>
      </c>
    </row>
    <row r="118" s="12" customFormat="1">
      <c r="B118" s="251"/>
      <c r="C118" s="252"/>
      <c r="D118" s="248" t="s">
        <v>221</v>
      </c>
      <c r="E118" s="253" t="s">
        <v>21</v>
      </c>
      <c r="F118" s="254" t="s">
        <v>775</v>
      </c>
      <c r="G118" s="252"/>
      <c r="H118" s="253" t="s">
        <v>21</v>
      </c>
      <c r="I118" s="255"/>
      <c r="J118" s="252"/>
      <c r="K118" s="252"/>
      <c r="L118" s="256"/>
      <c r="M118" s="257"/>
      <c r="N118" s="258"/>
      <c r="O118" s="258"/>
      <c r="P118" s="258"/>
      <c r="Q118" s="258"/>
      <c r="R118" s="258"/>
      <c r="S118" s="258"/>
      <c r="T118" s="259"/>
      <c r="AT118" s="260" t="s">
        <v>221</v>
      </c>
      <c r="AU118" s="260" t="s">
        <v>81</v>
      </c>
      <c r="AV118" s="12" t="s">
        <v>79</v>
      </c>
      <c r="AW118" s="12" t="s">
        <v>35</v>
      </c>
      <c r="AX118" s="12" t="s">
        <v>72</v>
      </c>
      <c r="AY118" s="260" t="s">
        <v>210</v>
      </c>
    </row>
    <row r="119" s="12" customFormat="1">
      <c r="B119" s="251"/>
      <c r="C119" s="252"/>
      <c r="D119" s="248" t="s">
        <v>221</v>
      </c>
      <c r="E119" s="253" t="s">
        <v>21</v>
      </c>
      <c r="F119" s="254" t="s">
        <v>776</v>
      </c>
      <c r="G119" s="252"/>
      <c r="H119" s="253" t="s">
        <v>21</v>
      </c>
      <c r="I119" s="255"/>
      <c r="J119" s="252"/>
      <c r="K119" s="252"/>
      <c r="L119" s="256"/>
      <c r="M119" s="257"/>
      <c r="N119" s="258"/>
      <c r="O119" s="258"/>
      <c r="P119" s="258"/>
      <c r="Q119" s="258"/>
      <c r="R119" s="258"/>
      <c r="S119" s="258"/>
      <c r="T119" s="259"/>
      <c r="AT119" s="260" t="s">
        <v>221</v>
      </c>
      <c r="AU119" s="260" t="s">
        <v>81</v>
      </c>
      <c r="AV119" s="12" t="s">
        <v>79</v>
      </c>
      <c r="AW119" s="12" t="s">
        <v>35</v>
      </c>
      <c r="AX119" s="12" t="s">
        <v>72</v>
      </c>
      <c r="AY119" s="260" t="s">
        <v>210</v>
      </c>
    </row>
    <row r="120" s="13" customFormat="1">
      <c r="B120" s="261"/>
      <c r="C120" s="262"/>
      <c r="D120" s="248" t="s">
        <v>221</v>
      </c>
      <c r="E120" s="263" t="s">
        <v>21</v>
      </c>
      <c r="F120" s="264" t="s">
        <v>777</v>
      </c>
      <c r="G120" s="262"/>
      <c r="H120" s="265">
        <v>20.087</v>
      </c>
      <c r="I120" s="266"/>
      <c r="J120" s="262"/>
      <c r="K120" s="262"/>
      <c r="L120" s="267"/>
      <c r="M120" s="268"/>
      <c r="N120" s="269"/>
      <c r="O120" s="269"/>
      <c r="P120" s="269"/>
      <c r="Q120" s="269"/>
      <c r="R120" s="269"/>
      <c r="S120" s="269"/>
      <c r="T120" s="270"/>
      <c r="AT120" s="271" t="s">
        <v>221</v>
      </c>
      <c r="AU120" s="271" t="s">
        <v>81</v>
      </c>
      <c r="AV120" s="13" t="s">
        <v>81</v>
      </c>
      <c r="AW120" s="13" t="s">
        <v>35</v>
      </c>
      <c r="AX120" s="13" t="s">
        <v>72</v>
      </c>
      <c r="AY120" s="271" t="s">
        <v>210</v>
      </c>
    </row>
    <row r="121" s="15" customFormat="1">
      <c r="B121" s="294"/>
      <c r="C121" s="295"/>
      <c r="D121" s="248" t="s">
        <v>221</v>
      </c>
      <c r="E121" s="296" t="s">
        <v>21</v>
      </c>
      <c r="F121" s="297" t="s">
        <v>424</v>
      </c>
      <c r="G121" s="295"/>
      <c r="H121" s="298">
        <v>20.087</v>
      </c>
      <c r="I121" s="299"/>
      <c r="J121" s="295"/>
      <c r="K121" s="295"/>
      <c r="L121" s="300"/>
      <c r="M121" s="301"/>
      <c r="N121" s="302"/>
      <c r="O121" s="302"/>
      <c r="P121" s="302"/>
      <c r="Q121" s="302"/>
      <c r="R121" s="302"/>
      <c r="S121" s="302"/>
      <c r="T121" s="303"/>
      <c r="AT121" s="304" t="s">
        <v>221</v>
      </c>
      <c r="AU121" s="304" t="s">
        <v>81</v>
      </c>
      <c r="AV121" s="15" t="s">
        <v>233</v>
      </c>
      <c r="AW121" s="15" t="s">
        <v>35</v>
      </c>
      <c r="AX121" s="15" t="s">
        <v>72</v>
      </c>
      <c r="AY121" s="304" t="s">
        <v>210</v>
      </c>
    </row>
    <row r="122" s="12" customFormat="1">
      <c r="B122" s="251"/>
      <c r="C122" s="252"/>
      <c r="D122" s="248" t="s">
        <v>221</v>
      </c>
      <c r="E122" s="253" t="s">
        <v>21</v>
      </c>
      <c r="F122" s="254" t="s">
        <v>778</v>
      </c>
      <c r="G122" s="252"/>
      <c r="H122" s="253" t="s">
        <v>21</v>
      </c>
      <c r="I122" s="255"/>
      <c r="J122" s="252"/>
      <c r="K122" s="252"/>
      <c r="L122" s="256"/>
      <c r="M122" s="257"/>
      <c r="N122" s="258"/>
      <c r="O122" s="258"/>
      <c r="P122" s="258"/>
      <c r="Q122" s="258"/>
      <c r="R122" s="258"/>
      <c r="S122" s="258"/>
      <c r="T122" s="259"/>
      <c r="AT122" s="260" t="s">
        <v>221</v>
      </c>
      <c r="AU122" s="260" t="s">
        <v>81</v>
      </c>
      <c r="AV122" s="12" t="s">
        <v>79</v>
      </c>
      <c r="AW122" s="12" t="s">
        <v>35</v>
      </c>
      <c r="AX122" s="12" t="s">
        <v>72</v>
      </c>
      <c r="AY122" s="260" t="s">
        <v>210</v>
      </c>
    </row>
    <row r="123" s="12" customFormat="1">
      <c r="B123" s="251"/>
      <c r="C123" s="252"/>
      <c r="D123" s="248" t="s">
        <v>221</v>
      </c>
      <c r="E123" s="253" t="s">
        <v>21</v>
      </c>
      <c r="F123" s="254" t="s">
        <v>779</v>
      </c>
      <c r="G123" s="252"/>
      <c r="H123" s="253" t="s">
        <v>21</v>
      </c>
      <c r="I123" s="255"/>
      <c r="J123" s="252"/>
      <c r="K123" s="252"/>
      <c r="L123" s="256"/>
      <c r="M123" s="257"/>
      <c r="N123" s="258"/>
      <c r="O123" s="258"/>
      <c r="P123" s="258"/>
      <c r="Q123" s="258"/>
      <c r="R123" s="258"/>
      <c r="S123" s="258"/>
      <c r="T123" s="259"/>
      <c r="AT123" s="260" t="s">
        <v>221</v>
      </c>
      <c r="AU123" s="260" t="s">
        <v>81</v>
      </c>
      <c r="AV123" s="12" t="s">
        <v>79</v>
      </c>
      <c r="AW123" s="12" t="s">
        <v>35</v>
      </c>
      <c r="AX123" s="12" t="s">
        <v>72</v>
      </c>
      <c r="AY123" s="260" t="s">
        <v>210</v>
      </c>
    </row>
    <row r="124" s="13" customFormat="1">
      <c r="B124" s="261"/>
      <c r="C124" s="262"/>
      <c r="D124" s="248" t="s">
        <v>221</v>
      </c>
      <c r="E124" s="263" t="s">
        <v>21</v>
      </c>
      <c r="F124" s="264" t="s">
        <v>780</v>
      </c>
      <c r="G124" s="262"/>
      <c r="H124" s="265">
        <v>47.472000000000001</v>
      </c>
      <c r="I124" s="266"/>
      <c r="J124" s="262"/>
      <c r="K124" s="262"/>
      <c r="L124" s="267"/>
      <c r="M124" s="268"/>
      <c r="N124" s="269"/>
      <c r="O124" s="269"/>
      <c r="P124" s="269"/>
      <c r="Q124" s="269"/>
      <c r="R124" s="269"/>
      <c r="S124" s="269"/>
      <c r="T124" s="270"/>
      <c r="AT124" s="271" t="s">
        <v>221</v>
      </c>
      <c r="AU124" s="271" t="s">
        <v>81</v>
      </c>
      <c r="AV124" s="13" t="s">
        <v>81</v>
      </c>
      <c r="AW124" s="13" t="s">
        <v>35</v>
      </c>
      <c r="AX124" s="13" t="s">
        <v>72</v>
      </c>
      <c r="AY124" s="271" t="s">
        <v>210</v>
      </c>
    </row>
    <row r="125" s="13" customFormat="1">
      <c r="B125" s="261"/>
      <c r="C125" s="262"/>
      <c r="D125" s="248" t="s">
        <v>221</v>
      </c>
      <c r="E125" s="263" t="s">
        <v>21</v>
      </c>
      <c r="F125" s="264" t="s">
        <v>781</v>
      </c>
      <c r="G125" s="262"/>
      <c r="H125" s="265">
        <v>2.1600000000000001</v>
      </c>
      <c r="I125" s="266"/>
      <c r="J125" s="262"/>
      <c r="K125" s="262"/>
      <c r="L125" s="267"/>
      <c r="M125" s="268"/>
      <c r="N125" s="269"/>
      <c r="O125" s="269"/>
      <c r="P125" s="269"/>
      <c r="Q125" s="269"/>
      <c r="R125" s="269"/>
      <c r="S125" s="269"/>
      <c r="T125" s="270"/>
      <c r="AT125" s="271" t="s">
        <v>221</v>
      </c>
      <c r="AU125" s="271" t="s">
        <v>81</v>
      </c>
      <c r="AV125" s="13" t="s">
        <v>81</v>
      </c>
      <c r="AW125" s="13" t="s">
        <v>35</v>
      </c>
      <c r="AX125" s="13" t="s">
        <v>72</v>
      </c>
      <c r="AY125" s="271" t="s">
        <v>210</v>
      </c>
    </row>
    <row r="126" s="12" customFormat="1">
      <c r="B126" s="251"/>
      <c r="C126" s="252"/>
      <c r="D126" s="248" t="s">
        <v>221</v>
      </c>
      <c r="E126" s="253" t="s">
        <v>21</v>
      </c>
      <c r="F126" s="254" t="s">
        <v>782</v>
      </c>
      <c r="G126" s="252"/>
      <c r="H126" s="253" t="s">
        <v>21</v>
      </c>
      <c r="I126" s="255"/>
      <c r="J126" s="252"/>
      <c r="K126" s="252"/>
      <c r="L126" s="256"/>
      <c r="M126" s="257"/>
      <c r="N126" s="258"/>
      <c r="O126" s="258"/>
      <c r="P126" s="258"/>
      <c r="Q126" s="258"/>
      <c r="R126" s="258"/>
      <c r="S126" s="258"/>
      <c r="T126" s="259"/>
      <c r="AT126" s="260" t="s">
        <v>221</v>
      </c>
      <c r="AU126" s="260" t="s">
        <v>81</v>
      </c>
      <c r="AV126" s="12" t="s">
        <v>79</v>
      </c>
      <c r="AW126" s="12" t="s">
        <v>35</v>
      </c>
      <c r="AX126" s="12" t="s">
        <v>72</v>
      </c>
      <c r="AY126" s="260" t="s">
        <v>210</v>
      </c>
    </row>
    <row r="127" s="13" customFormat="1">
      <c r="B127" s="261"/>
      <c r="C127" s="262"/>
      <c r="D127" s="248" t="s">
        <v>221</v>
      </c>
      <c r="E127" s="263" t="s">
        <v>21</v>
      </c>
      <c r="F127" s="264" t="s">
        <v>783</v>
      </c>
      <c r="G127" s="262"/>
      <c r="H127" s="265">
        <v>286.35000000000002</v>
      </c>
      <c r="I127" s="266"/>
      <c r="J127" s="262"/>
      <c r="K127" s="262"/>
      <c r="L127" s="267"/>
      <c r="M127" s="268"/>
      <c r="N127" s="269"/>
      <c r="O127" s="269"/>
      <c r="P127" s="269"/>
      <c r="Q127" s="269"/>
      <c r="R127" s="269"/>
      <c r="S127" s="269"/>
      <c r="T127" s="270"/>
      <c r="AT127" s="271" t="s">
        <v>221</v>
      </c>
      <c r="AU127" s="271" t="s">
        <v>81</v>
      </c>
      <c r="AV127" s="13" t="s">
        <v>81</v>
      </c>
      <c r="AW127" s="13" t="s">
        <v>35</v>
      </c>
      <c r="AX127" s="13" t="s">
        <v>72</v>
      </c>
      <c r="AY127" s="271" t="s">
        <v>210</v>
      </c>
    </row>
    <row r="128" s="12" customFormat="1">
      <c r="B128" s="251"/>
      <c r="C128" s="252"/>
      <c r="D128" s="248" t="s">
        <v>221</v>
      </c>
      <c r="E128" s="253" t="s">
        <v>21</v>
      </c>
      <c r="F128" s="254" t="s">
        <v>784</v>
      </c>
      <c r="G128" s="252"/>
      <c r="H128" s="253" t="s">
        <v>21</v>
      </c>
      <c r="I128" s="255"/>
      <c r="J128" s="252"/>
      <c r="K128" s="252"/>
      <c r="L128" s="256"/>
      <c r="M128" s="257"/>
      <c r="N128" s="258"/>
      <c r="O128" s="258"/>
      <c r="P128" s="258"/>
      <c r="Q128" s="258"/>
      <c r="R128" s="258"/>
      <c r="S128" s="258"/>
      <c r="T128" s="259"/>
      <c r="AT128" s="260" t="s">
        <v>221</v>
      </c>
      <c r="AU128" s="260" t="s">
        <v>81</v>
      </c>
      <c r="AV128" s="12" t="s">
        <v>79</v>
      </c>
      <c r="AW128" s="12" t="s">
        <v>35</v>
      </c>
      <c r="AX128" s="12" t="s">
        <v>72</v>
      </c>
      <c r="AY128" s="260" t="s">
        <v>210</v>
      </c>
    </row>
    <row r="129" s="13" customFormat="1">
      <c r="B129" s="261"/>
      <c r="C129" s="262"/>
      <c r="D129" s="248" t="s">
        <v>221</v>
      </c>
      <c r="E129" s="263" t="s">
        <v>21</v>
      </c>
      <c r="F129" s="264" t="s">
        <v>785</v>
      </c>
      <c r="G129" s="262"/>
      <c r="H129" s="265">
        <v>5.1360000000000001</v>
      </c>
      <c r="I129" s="266"/>
      <c r="J129" s="262"/>
      <c r="K129" s="262"/>
      <c r="L129" s="267"/>
      <c r="M129" s="268"/>
      <c r="N129" s="269"/>
      <c r="O129" s="269"/>
      <c r="P129" s="269"/>
      <c r="Q129" s="269"/>
      <c r="R129" s="269"/>
      <c r="S129" s="269"/>
      <c r="T129" s="270"/>
      <c r="AT129" s="271" t="s">
        <v>221</v>
      </c>
      <c r="AU129" s="271" t="s">
        <v>81</v>
      </c>
      <c r="AV129" s="13" t="s">
        <v>81</v>
      </c>
      <c r="AW129" s="13" t="s">
        <v>35</v>
      </c>
      <c r="AX129" s="13" t="s">
        <v>72</v>
      </c>
      <c r="AY129" s="271" t="s">
        <v>210</v>
      </c>
    </row>
    <row r="130" s="15" customFormat="1">
      <c r="B130" s="294"/>
      <c r="C130" s="295"/>
      <c r="D130" s="248" t="s">
        <v>221</v>
      </c>
      <c r="E130" s="296" t="s">
        <v>21</v>
      </c>
      <c r="F130" s="297" t="s">
        <v>424</v>
      </c>
      <c r="G130" s="295"/>
      <c r="H130" s="298">
        <v>341.118</v>
      </c>
      <c r="I130" s="299"/>
      <c r="J130" s="295"/>
      <c r="K130" s="295"/>
      <c r="L130" s="300"/>
      <c r="M130" s="301"/>
      <c r="N130" s="302"/>
      <c r="O130" s="302"/>
      <c r="P130" s="302"/>
      <c r="Q130" s="302"/>
      <c r="R130" s="302"/>
      <c r="S130" s="302"/>
      <c r="T130" s="303"/>
      <c r="AT130" s="304" t="s">
        <v>221</v>
      </c>
      <c r="AU130" s="304" t="s">
        <v>81</v>
      </c>
      <c r="AV130" s="15" t="s">
        <v>233</v>
      </c>
      <c r="AW130" s="15" t="s">
        <v>35</v>
      </c>
      <c r="AX130" s="15" t="s">
        <v>72</v>
      </c>
      <c r="AY130" s="304" t="s">
        <v>210</v>
      </c>
    </row>
    <row r="131" s="14" customFormat="1">
      <c r="B131" s="272"/>
      <c r="C131" s="273"/>
      <c r="D131" s="248" t="s">
        <v>221</v>
      </c>
      <c r="E131" s="274" t="s">
        <v>21</v>
      </c>
      <c r="F131" s="275" t="s">
        <v>227</v>
      </c>
      <c r="G131" s="273"/>
      <c r="H131" s="276">
        <v>361.20499999999998</v>
      </c>
      <c r="I131" s="277"/>
      <c r="J131" s="273"/>
      <c r="K131" s="273"/>
      <c r="L131" s="278"/>
      <c r="M131" s="279"/>
      <c r="N131" s="280"/>
      <c r="O131" s="280"/>
      <c r="P131" s="280"/>
      <c r="Q131" s="280"/>
      <c r="R131" s="280"/>
      <c r="S131" s="280"/>
      <c r="T131" s="281"/>
      <c r="AT131" s="282" t="s">
        <v>221</v>
      </c>
      <c r="AU131" s="282" t="s">
        <v>81</v>
      </c>
      <c r="AV131" s="14" t="s">
        <v>217</v>
      </c>
      <c r="AW131" s="14" t="s">
        <v>35</v>
      </c>
      <c r="AX131" s="14" t="s">
        <v>79</v>
      </c>
      <c r="AY131" s="282" t="s">
        <v>210</v>
      </c>
    </row>
    <row r="132" s="1" customFormat="1" ht="45.6" customHeight="1">
      <c r="B132" s="47"/>
      <c r="C132" s="236" t="s">
        <v>217</v>
      </c>
      <c r="D132" s="236" t="s">
        <v>212</v>
      </c>
      <c r="E132" s="237" t="s">
        <v>786</v>
      </c>
      <c r="F132" s="238" t="s">
        <v>787</v>
      </c>
      <c r="G132" s="239" t="s">
        <v>258</v>
      </c>
      <c r="H132" s="240">
        <v>361.20499999999998</v>
      </c>
      <c r="I132" s="241"/>
      <c r="J132" s="242">
        <f>ROUND(I132*H132,2)</f>
        <v>0</v>
      </c>
      <c r="K132" s="238" t="s">
        <v>216</v>
      </c>
      <c r="L132" s="73"/>
      <c r="M132" s="243" t="s">
        <v>21</v>
      </c>
      <c r="N132" s="244" t="s">
        <v>43</v>
      </c>
      <c r="O132" s="48"/>
      <c r="P132" s="245">
        <f>O132*H132</f>
        <v>0</v>
      </c>
      <c r="Q132" s="245">
        <v>0</v>
      </c>
      <c r="R132" s="245">
        <f>Q132*H132</f>
        <v>0</v>
      </c>
      <c r="S132" s="245">
        <v>0</v>
      </c>
      <c r="T132" s="246">
        <f>S132*H132</f>
        <v>0</v>
      </c>
      <c r="AR132" s="25" t="s">
        <v>217</v>
      </c>
      <c r="AT132" s="25" t="s">
        <v>212</v>
      </c>
      <c r="AU132" s="25" t="s">
        <v>81</v>
      </c>
      <c r="AY132" s="25" t="s">
        <v>210</v>
      </c>
      <c r="BE132" s="247">
        <f>IF(N132="základní",J132,0)</f>
        <v>0</v>
      </c>
      <c r="BF132" s="247">
        <f>IF(N132="snížená",J132,0)</f>
        <v>0</v>
      </c>
      <c r="BG132" s="247">
        <f>IF(N132="zákl. přenesená",J132,0)</f>
        <v>0</v>
      </c>
      <c r="BH132" s="247">
        <f>IF(N132="sníž. přenesená",J132,0)</f>
        <v>0</v>
      </c>
      <c r="BI132" s="247">
        <f>IF(N132="nulová",J132,0)</f>
        <v>0</v>
      </c>
      <c r="BJ132" s="25" t="s">
        <v>79</v>
      </c>
      <c r="BK132" s="247">
        <f>ROUND(I132*H132,2)</f>
        <v>0</v>
      </c>
      <c r="BL132" s="25" t="s">
        <v>217</v>
      </c>
      <c r="BM132" s="25" t="s">
        <v>788</v>
      </c>
    </row>
    <row r="133" s="1" customFormat="1">
      <c r="B133" s="47"/>
      <c r="C133" s="75"/>
      <c r="D133" s="248" t="s">
        <v>219</v>
      </c>
      <c r="E133" s="75"/>
      <c r="F133" s="249" t="s">
        <v>774</v>
      </c>
      <c r="G133" s="75"/>
      <c r="H133" s="75"/>
      <c r="I133" s="204"/>
      <c r="J133" s="75"/>
      <c r="K133" s="75"/>
      <c r="L133" s="73"/>
      <c r="M133" s="250"/>
      <c r="N133" s="48"/>
      <c r="O133" s="48"/>
      <c r="P133" s="48"/>
      <c r="Q133" s="48"/>
      <c r="R133" s="48"/>
      <c r="S133" s="48"/>
      <c r="T133" s="96"/>
      <c r="AT133" s="25" t="s">
        <v>219</v>
      </c>
      <c r="AU133" s="25" t="s">
        <v>81</v>
      </c>
    </row>
    <row r="134" s="1" customFormat="1" ht="22.8" customHeight="1">
      <c r="B134" s="47"/>
      <c r="C134" s="236" t="s">
        <v>244</v>
      </c>
      <c r="D134" s="236" t="s">
        <v>212</v>
      </c>
      <c r="E134" s="237" t="s">
        <v>789</v>
      </c>
      <c r="F134" s="238" t="s">
        <v>790</v>
      </c>
      <c r="G134" s="239" t="s">
        <v>258</v>
      </c>
      <c r="H134" s="240">
        <v>19.800000000000001</v>
      </c>
      <c r="I134" s="241"/>
      <c r="J134" s="242">
        <f>ROUND(I134*H134,2)</f>
        <v>0</v>
      </c>
      <c r="K134" s="238" t="s">
        <v>216</v>
      </c>
      <c r="L134" s="73"/>
      <c r="M134" s="243" t="s">
        <v>21</v>
      </c>
      <c r="N134" s="244" t="s">
        <v>43</v>
      </c>
      <c r="O134" s="48"/>
      <c r="P134" s="245">
        <f>O134*H134</f>
        <v>0</v>
      </c>
      <c r="Q134" s="245">
        <v>0</v>
      </c>
      <c r="R134" s="245">
        <f>Q134*H134</f>
        <v>0</v>
      </c>
      <c r="S134" s="245">
        <v>0</v>
      </c>
      <c r="T134" s="246">
        <f>S134*H134</f>
        <v>0</v>
      </c>
      <c r="AR134" s="25" t="s">
        <v>217</v>
      </c>
      <c r="AT134" s="25" t="s">
        <v>212</v>
      </c>
      <c r="AU134" s="25" t="s">
        <v>81</v>
      </c>
      <c r="AY134" s="25" t="s">
        <v>210</v>
      </c>
      <c r="BE134" s="247">
        <f>IF(N134="základní",J134,0)</f>
        <v>0</v>
      </c>
      <c r="BF134" s="247">
        <f>IF(N134="snížená",J134,0)</f>
        <v>0</v>
      </c>
      <c r="BG134" s="247">
        <f>IF(N134="zákl. přenesená",J134,0)</f>
        <v>0</v>
      </c>
      <c r="BH134" s="247">
        <f>IF(N134="sníž. přenesená",J134,0)</f>
        <v>0</v>
      </c>
      <c r="BI134" s="247">
        <f>IF(N134="nulová",J134,0)</f>
        <v>0</v>
      </c>
      <c r="BJ134" s="25" t="s">
        <v>79</v>
      </c>
      <c r="BK134" s="247">
        <f>ROUND(I134*H134,2)</f>
        <v>0</v>
      </c>
      <c r="BL134" s="25" t="s">
        <v>217</v>
      </c>
      <c r="BM134" s="25" t="s">
        <v>791</v>
      </c>
    </row>
    <row r="135" s="1" customFormat="1">
      <c r="B135" s="47"/>
      <c r="C135" s="75"/>
      <c r="D135" s="248" t="s">
        <v>219</v>
      </c>
      <c r="E135" s="75"/>
      <c r="F135" s="249" t="s">
        <v>792</v>
      </c>
      <c r="G135" s="75"/>
      <c r="H135" s="75"/>
      <c r="I135" s="204"/>
      <c r="J135" s="75"/>
      <c r="K135" s="75"/>
      <c r="L135" s="73"/>
      <c r="M135" s="250"/>
      <c r="N135" s="48"/>
      <c r="O135" s="48"/>
      <c r="P135" s="48"/>
      <c r="Q135" s="48"/>
      <c r="R135" s="48"/>
      <c r="S135" s="48"/>
      <c r="T135" s="96"/>
      <c r="AT135" s="25" t="s">
        <v>219</v>
      </c>
      <c r="AU135" s="25" t="s">
        <v>81</v>
      </c>
    </row>
    <row r="136" s="12" customFormat="1">
      <c r="B136" s="251"/>
      <c r="C136" s="252"/>
      <c r="D136" s="248" t="s">
        <v>221</v>
      </c>
      <c r="E136" s="253" t="s">
        <v>21</v>
      </c>
      <c r="F136" s="254" t="s">
        <v>759</v>
      </c>
      <c r="G136" s="252"/>
      <c r="H136" s="253" t="s">
        <v>21</v>
      </c>
      <c r="I136" s="255"/>
      <c r="J136" s="252"/>
      <c r="K136" s="252"/>
      <c r="L136" s="256"/>
      <c r="M136" s="257"/>
      <c r="N136" s="258"/>
      <c r="O136" s="258"/>
      <c r="P136" s="258"/>
      <c r="Q136" s="258"/>
      <c r="R136" s="258"/>
      <c r="S136" s="258"/>
      <c r="T136" s="259"/>
      <c r="AT136" s="260" t="s">
        <v>221</v>
      </c>
      <c r="AU136" s="260" t="s">
        <v>81</v>
      </c>
      <c r="AV136" s="12" t="s">
        <v>79</v>
      </c>
      <c r="AW136" s="12" t="s">
        <v>35</v>
      </c>
      <c r="AX136" s="12" t="s">
        <v>72</v>
      </c>
      <c r="AY136" s="260" t="s">
        <v>210</v>
      </c>
    </row>
    <row r="137" s="13" customFormat="1">
      <c r="B137" s="261"/>
      <c r="C137" s="262"/>
      <c r="D137" s="248" t="s">
        <v>221</v>
      </c>
      <c r="E137" s="263" t="s">
        <v>21</v>
      </c>
      <c r="F137" s="264" t="s">
        <v>793</v>
      </c>
      <c r="G137" s="262"/>
      <c r="H137" s="265">
        <v>19.800000000000001</v>
      </c>
      <c r="I137" s="266"/>
      <c r="J137" s="262"/>
      <c r="K137" s="262"/>
      <c r="L137" s="267"/>
      <c r="M137" s="268"/>
      <c r="N137" s="269"/>
      <c r="O137" s="269"/>
      <c r="P137" s="269"/>
      <c r="Q137" s="269"/>
      <c r="R137" s="269"/>
      <c r="S137" s="269"/>
      <c r="T137" s="270"/>
      <c r="AT137" s="271" t="s">
        <v>221</v>
      </c>
      <c r="AU137" s="271" t="s">
        <v>81</v>
      </c>
      <c r="AV137" s="13" t="s">
        <v>81</v>
      </c>
      <c r="AW137" s="13" t="s">
        <v>35</v>
      </c>
      <c r="AX137" s="13" t="s">
        <v>79</v>
      </c>
      <c r="AY137" s="271" t="s">
        <v>210</v>
      </c>
    </row>
    <row r="138" s="1" customFormat="1" ht="34.2" customHeight="1">
      <c r="B138" s="47"/>
      <c r="C138" s="236" t="s">
        <v>248</v>
      </c>
      <c r="D138" s="236" t="s">
        <v>212</v>
      </c>
      <c r="E138" s="237" t="s">
        <v>794</v>
      </c>
      <c r="F138" s="238" t="s">
        <v>795</v>
      </c>
      <c r="G138" s="239" t="s">
        <v>258</v>
      </c>
      <c r="H138" s="240">
        <v>19.800000000000001</v>
      </c>
      <c r="I138" s="241"/>
      <c r="J138" s="242">
        <f>ROUND(I138*H138,2)</f>
        <v>0</v>
      </c>
      <c r="K138" s="238" t="s">
        <v>216</v>
      </c>
      <c r="L138" s="73"/>
      <c r="M138" s="243" t="s">
        <v>21</v>
      </c>
      <c r="N138" s="244" t="s">
        <v>43</v>
      </c>
      <c r="O138" s="48"/>
      <c r="P138" s="245">
        <f>O138*H138</f>
        <v>0</v>
      </c>
      <c r="Q138" s="245">
        <v>0</v>
      </c>
      <c r="R138" s="245">
        <f>Q138*H138</f>
        <v>0</v>
      </c>
      <c r="S138" s="245">
        <v>0</v>
      </c>
      <c r="T138" s="246">
        <f>S138*H138</f>
        <v>0</v>
      </c>
      <c r="AR138" s="25" t="s">
        <v>217</v>
      </c>
      <c r="AT138" s="25" t="s">
        <v>212</v>
      </c>
      <c r="AU138" s="25" t="s">
        <v>81</v>
      </c>
      <c r="AY138" s="25" t="s">
        <v>210</v>
      </c>
      <c r="BE138" s="247">
        <f>IF(N138="základní",J138,0)</f>
        <v>0</v>
      </c>
      <c r="BF138" s="247">
        <f>IF(N138="snížená",J138,0)</f>
        <v>0</v>
      </c>
      <c r="BG138" s="247">
        <f>IF(N138="zákl. přenesená",J138,0)</f>
        <v>0</v>
      </c>
      <c r="BH138" s="247">
        <f>IF(N138="sníž. přenesená",J138,0)</f>
        <v>0</v>
      </c>
      <c r="BI138" s="247">
        <f>IF(N138="nulová",J138,0)</f>
        <v>0</v>
      </c>
      <c r="BJ138" s="25" t="s">
        <v>79</v>
      </c>
      <c r="BK138" s="247">
        <f>ROUND(I138*H138,2)</f>
        <v>0</v>
      </c>
      <c r="BL138" s="25" t="s">
        <v>217</v>
      </c>
      <c r="BM138" s="25" t="s">
        <v>796</v>
      </c>
    </row>
    <row r="139" s="1" customFormat="1">
      <c r="B139" s="47"/>
      <c r="C139" s="75"/>
      <c r="D139" s="248" t="s">
        <v>219</v>
      </c>
      <c r="E139" s="75"/>
      <c r="F139" s="249" t="s">
        <v>792</v>
      </c>
      <c r="G139" s="75"/>
      <c r="H139" s="75"/>
      <c r="I139" s="204"/>
      <c r="J139" s="75"/>
      <c r="K139" s="75"/>
      <c r="L139" s="73"/>
      <c r="M139" s="250"/>
      <c r="N139" s="48"/>
      <c r="O139" s="48"/>
      <c r="P139" s="48"/>
      <c r="Q139" s="48"/>
      <c r="R139" s="48"/>
      <c r="S139" s="48"/>
      <c r="T139" s="96"/>
      <c r="AT139" s="25" t="s">
        <v>219</v>
      </c>
      <c r="AU139" s="25" t="s">
        <v>81</v>
      </c>
    </row>
    <row r="140" s="1" customFormat="1" ht="34.2" customHeight="1">
      <c r="B140" s="47"/>
      <c r="C140" s="236" t="s">
        <v>255</v>
      </c>
      <c r="D140" s="236" t="s">
        <v>212</v>
      </c>
      <c r="E140" s="237" t="s">
        <v>797</v>
      </c>
      <c r="F140" s="238" t="s">
        <v>798</v>
      </c>
      <c r="G140" s="239" t="s">
        <v>251</v>
      </c>
      <c r="H140" s="240">
        <v>7</v>
      </c>
      <c r="I140" s="241"/>
      <c r="J140" s="242">
        <f>ROUND(I140*H140,2)</f>
        <v>0</v>
      </c>
      <c r="K140" s="238" t="s">
        <v>216</v>
      </c>
      <c r="L140" s="73"/>
      <c r="M140" s="243" t="s">
        <v>21</v>
      </c>
      <c r="N140" s="244" t="s">
        <v>43</v>
      </c>
      <c r="O140" s="48"/>
      <c r="P140" s="245">
        <f>O140*H140</f>
        <v>0</v>
      </c>
      <c r="Q140" s="245">
        <v>0</v>
      </c>
      <c r="R140" s="245">
        <f>Q140*H140</f>
        <v>0</v>
      </c>
      <c r="S140" s="245">
        <v>0</v>
      </c>
      <c r="T140" s="246">
        <f>S140*H140</f>
        <v>0</v>
      </c>
      <c r="AR140" s="25" t="s">
        <v>217</v>
      </c>
      <c r="AT140" s="25" t="s">
        <v>212</v>
      </c>
      <c r="AU140" s="25" t="s">
        <v>81</v>
      </c>
      <c r="AY140" s="25" t="s">
        <v>210</v>
      </c>
      <c r="BE140" s="247">
        <f>IF(N140="základní",J140,0)</f>
        <v>0</v>
      </c>
      <c r="BF140" s="247">
        <f>IF(N140="snížená",J140,0)</f>
        <v>0</v>
      </c>
      <c r="BG140" s="247">
        <f>IF(N140="zákl. přenesená",J140,0)</f>
        <v>0</v>
      </c>
      <c r="BH140" s="247">
        <f>IF(N140="sníž. přenesená",J140,0)</f>
        <v>0</v>
      </c>
      <c r="BI140" s="247">
        <f>IF(N140="nulová",J140,0)</f>
        <v>0</v>
      </c>
      <c r="BJ140" s="25" t="s">
        <v>79</v>
      </c>
      <c r="BK140" s="247">
        <f>ROUND(I140*H140,2)</f>
        <v>0</v>
      </c>
      <c r="BL140" s="25" t="s">
        <v>217</v>
      </c>
      <c r="BM140" s="25" t="s">
        <v>799</v>
      </c>
    </row>
    <row r="141" s="1" customFormat="1">
      <c r="B141" s="47"/>
      <c r="C141" s="75"/>
      <c r="D141" s="248" t="s">
        <v>219</v>
      </c>
      <c r="E141" s="75"/>
      <c r="F141" s="249" t="s">
        <v>800</v>
      </c>
      <c r="G141" s="75"/>
      <c r="H141" s="75"/>
      <c r="I141" s="204"/>
      <c r="J141" s="75"/>
      <c r="K141" s="75"/>
      <c r="L141" s="73"/>
      <c r="M141" s="250"/>
      <c r="N141" s="48"/>
      <c r="O141" s="48"/>
      <c r="P141" s="48"/>
      <c r="Q141" s="48"/>
      <c r="R141" s="48"/>
      <c r="S141" s="48"/>
      <c r="T141" s="96"/>
      <c r="AT141" s="25" t="s">
        <v>219</v>
      </c>
      <c r="AU141" s="25" t="s">
        <v>81</v>
      </c>
    </row>
    <row r="142" s="12" customFormat="1">
      <c r="B142" s="251"/>
      <c r="C142" s="252"/>
      <c r="D142" s="248" t="s">
        <v>221</v>
      </c>
      <c r="E142" s="253" t="s">
        <v>21</v>
      </c>
      <c r="F142" s="254" t="s">
        <v>801</v>
      </c>
      <c r="G142" s="252"/>
      <c r="H142" s="253" t="s">
        <v>21</v>
      </c>
      <c r="I142" s="255"/>
      <c r="J142" s="252"/>
      <c r="K142" s="252"/>
      <c r="L142" s="256"/>
      <c r="M142" s="257"/>
      <c r="N142" s="258"/>
      <c r="O142" s="258"/>
      <c r="P142" s="258"/>
      <c r="Q142" s="258"/>
      <c r="R142" s="258"/>
      <c r="S142" s="258"/>
      <c r="T142" s="259"/>
      <c r="AT142" s="260" t="s">
        <v>221</v>
      </c>
      <c r="AU142" s="260" t="s">
        <v>81</v>
      </c>
      <c r="AV142" s="12" t="s">
        <v>79</v>
      </c>
      <c r="AW142" s="12" t="s">
        <v>35</v>
      </c>
      <c r="AX142" s="12" t="s">
        <v>72</v>
      </c>
      <c r="AY142" s="260" t="s">
        <v>210</v>
      </c>
    </row>
    <row r="143" s="13" customFormat="1">
      <c r="B143" s="261"/>
      <c r="C143" s="262"/>
      <c r="D143" s="248" t="s">
        <v>221</v>
      </c>
      <c r="E143" s="263" t="s">
        <v>21</v>
      </c>
      <c r="F143" s="264" t="s">
        <v>547</v>
      </c>
      <c r="G143" s="262"/>
      <c r="H143" s="265">
        <v>7</v>
      </c>
      <c r="I143" s="266"/>
      <c r="J143" s="262"/>
      <c r="K143" s="262"/>
      <c r="L143" s="267"/>
      <c r="M143" s="268"/>
      <c r="N143" s="269"/>
      <c r="O143" s="269"/>
      <c r="P143" s="269"/>
      <c r="Q143" s="269"/>
      <c r="R143" s="269"/>
      <c r="S143" s="269"/>
      <c r="T143" s="270"/>
      <c r="AT143" s="271" t="s">
        <v>221</v>
      </c>
      <c r="AU143" s="271" t="s">
        <v>81</v>
      </c>
      <c r="AV143" s="13" t="s">
        <v>81</v>
      </c>
      <c r="AW143" s="13" t="s">
        <v>35</v>
      </c>
      <c r="AX143" s="13" t="s">
        <v>79</v>
      </c>
      <c r="AY143" s="271" t="s">
        <v>210</v>
      </c>
    </row>
    <row r="144" s="1" customFormat="1" ht="14.4" customHeight="1">
      <c r="B144" s="47"/>
      <c r="C144" s="284" t="s">
        <v>262</v>
      </c>
      <c r="D144" s="284" t="s">
        <v>328</v>
      </c>
      <c r="E144" s="285" t="s">
        <v>802</v>
      </c>
      <c r="F144" s="286" t="s">
        <v>803</v>
      </c>
      <c r="G144" s="287" t="s">
        <v>251</v>
      </c>
      <c r="H144" s="288">
        <v>7.7000000000000002</v>
      </c>
      <c r="I144" s="289"/>
      <c r="J144" s="290">
        <f>ROUND(I144*H144,2)</f>
        <v>0</v>
      </c>
      <c r="K144" s="286" t="s">
        <v>216</v>
      </c>
      <c r="L144" s="291"/>
      <c r="M144" s="292" t="s">
        <v>21</v>
      </c>
      <c r="N144" s="293" t="s">
        <v>43</v>
      </c>
      <c r="O144" s="48"/>
      <c r="P144" s="245">
        <f>O144*H144</f>
        <v>0</v>
      </c>
      <c r="Q144" s="245">
        <v>0.0020999999999999999</v>
      </c>
      <c r="R144" s="245">
        <f>Q144*H144</f>
        <v>0.01617</v>
      </c>
      <c r="S144" s="245">
        <v>0</v>
      </c>
      <c r="T144" s="246">
        <f>S144*H144</f>
        <v>0</v>
      </c>
      <c r="AR144" s="25" t="s">
        <v>262</v>
      </c>
      <c r="AT144" s="25" t="s">
        <v>328</v>
      </c>
      <c r="AU144" s="25" t="s">
        <v>81</v>
      </c>
      <c r="AY144" s="25" t="s">
        <v>210</v>
      </c>
      <c r="BE144" s="247">
        <f>IF(N144="základní",J144,0)</f>
        <v>0</v>
      </c>
      <c r="BF144" s="247">
        <f>IF(N144="snížená",J144,0)</f>
        <v>0</v>
      </c>
      <c r="BG144" s="247">
        <f>IF(N144="zákl. přenesená",J144,0)</f>
        <v>0</v>
      </c>
      <c r="BH144" s="247">
        <f>IF(N144="sníž. přenesená",J144,0)</f>
        <v>0</v>
      </c>
      <c r="BI144" s="247">
        <f>IF(N144="nulová",J144,0)</f>
        <v>0</v>
      </c>
      <c r="BJ144" s="25" t="s">
        <v>79</v>
      </c>
      <c r="BK144" s="247">
        <f>ROUND(I144*H144,2)</f>
        <v>0</v>
      </c>
      <c r="BL144" s="25" t="s">
        <v>217</v>
      </c>
      <c r="BM144" s="25" t="s">
        <v>804</v>
      </c>
    </row>
    <row r="145" s="13" customFormat="1">
      <c r="B145" s="261"/>
      <c r="C145" s="262"/>
      <c r="D145" s="248" t="s">
        <v>221</v>
      </c>
      <c r="E145" s="262"/>
      <c r="F145" s="264" t="s">
        <v>805</v>
      </c>
      <c r="G145" s="262"/>
      <c r="H145" s="265">
        <v>7.7000000000000002</v>
      </c>
      <c r="I145" s="266"/>
      <c r="J145" s="262"/>
      <c r="K145" s="262"/>
      <c r="L145" s="267"/>
      <c r="M145" s="268"/>
      <c r="N145" s="269"/>
      <c r="O145" s="269"/>
      <c r="P145" s="269"/>
      <c r="Q145" s="269"/>
      <c r="R145" s="269"/>
      <c r="S145" s="269"/>
      <c r="T145" s="270"/>
      <c r="AT145" s="271" t="s">
        <v>221</v>
      </c>
      <c r="AU145" s="271" t="s">
        <v>81</v>
      </c>
      <c r="AV145" s="13" t="s">
        <v>81</v>
      </c>
      <c r="AW145" s="13" t="s">
        <v>6</v>
      </c>
      <c r="AX145" s="13" t="s">
        <v>79</v>
      </c>
      <c r="AY145" s="271" t="s">
        <v>210</v>
      </c>
    </row>
    <row r="146" s="1" customFormat="1" ht="34.2" customHeight="1">
      <c r="B146" s="47"/>
      <c r="C146" s="236" t="s">
        <v>270</v>
      </c>
      <c r="D146" s="236" t="s">
        <v>212</v>
      </c>
      <c r="E146" s="237" t="s">
        <v>806</v>
      </c>
      <c r="F146" s="238" t="s">
        <v>807</v>
      </c>
      <c r="G146" s="239" t="s">
        <v>251</v>
      </c>
      <c r="H146" s="240">
        <v>4</v>
      </c>
      <c r="I146" s="241"/>
      <c r="J146" s="242">
        <f>ROUND(I146*H146,2)</f>
        <v>0</v>
      </c>
      <c r="K146" s="238" t="s">
        <v>216</v>
      </c>
      <c r="L146" s="73"/>
      <c r="M146" s="243" t="s">
        <v>21</v>
      </c>
      <c r="N146" s="244" t="s">
        <v>43</v>
      </c>
      <c r="O146" s="48"/>
      <c r="P146" s="245">
        <f>O146*H146</f>
        <v>0</v>
      </c>
      <c r="Q146" s="245">
        <v>0</v>
      </c>
      <c r="R146" s="245">
        <f>Q146*H146</f>
        <v>0</v>
      </c>
      <c r="S146" s="245">
        <v>0</v>
      </c>
      <c r="T146" s="246">
        <f>S146*H146</f>
        <v>0</v>
      </c>
      <c r="AR146" s="25" t="s">
        <v>217</v>
      </c>
      <c r="AT146" s="25" t="s">
        <v>212</v>
      </c>
      <c r="AU146" s="25" t="s">
        <v>81</v>
      </c>
      <c r="AY146" s="25" t="s">
        <v>210</v>
      </c>
      <c r="BE146" s="247">
        <f>IF(N146="základní",J146,0)</f>
        <v>0</v>
      </c>
      <c r="BF146" s="247">
        <f>IF(N146="snížená",J146,0)</f>
        <v>0</v>
      </c>
      <c r="BG146" s="247">
        <f>IF(N146="zákl. přenesená",J146,0)</f>
        <v>0</v>
      </c>
      <c r="BH146" s="247">
        <f>IF(N146="sníž. přenesená",J146,0)</f>
        <v>0</v>
      </c>
      <c r="BI146" s="247">
        <f>IF(N146="nulová",J146,0)</f>
        <v>0</v>
      </c>
      <c r="BJ146" s="25" t="s">
        <v>79</v>
      </c>
      <c r="BK146" s="247">
        <f>ROUND(I146*H146,2)</f>
        <v>0</v>
      </c>
      <c r="BL146" s="25" t="s">
        <v>217</v>
      </c>
      <c r="BM146" s="25" t="s">
        <v>808</v>
      </c>
    </row>
    <row r="147" s="1" customFormat="1">
      <c r="B147" s="47"/>
      <c r="C147" s="75"/>
      <c r="D147" s="248" t="s">
        <v>219</v>
      </c>
      <c r="E147" s="75"/>
      <c r="F147" s="249" t="s">
        <v>800</v>
      </c>
      <c r="G147" s="75"/>
      <c r="H147" s="75"/>
      <c r="I147" s="204"/>
      <c r="J147" s="75"/>
      <c r="K147" s="75"/>
      <c r="L147" s="73"/>
      <c r="M147" s="250"/>
      <c r="N147" s="48"/>
      <c r="O147" s="48"/>
      <c r="P147" s="48"/>
      <c r="Q147" s="48"/>
      <c r="R147" s="48"/>
      <c r="S147" s="48"/>
      <c r="T147" s="96"/>
      <c r="AT147" s="25" t="s">
        <v>219</v>
      </c>
      <c r="AU147" s="25" t="s">
        <v>81</v>
      </c>
    </row>
    <row r="148" s="12" customFormat="1">
      <c r="B148" s="251"/>
      <c r="C148" s="252"/>
      <c r="D148" s="248" t="s">
        <v>221</v>
      </c>
      <c r="E148" s="253" t="s">
        <v>21</v>
      </c>
      <c r="F148" s="254" t="s">
        <v>801</v>
      </c>
      <c r="G148" s="252"/>
      <c r="H148" s="253" t="s">
        <v>21</v>
      </c>
      <c r="I148" s="255"/>
      <c r="J148" s="252"/>
      <c r="K148" s="252"/>
      <c r="L148" s="256"/>
      <c r="M148" s="257"/>
      <c r="N148" s="258"/>
      <c r="O148" s="258"/>
      <c r="P148" s="258"/>
      <c r="Q148" s="258"/>
      <c r="R148" s="258"/>
      <c r="S148" s="258"/>
      <c r="T148" s="259"/>
      <c r="AT148" s="260" t="s">
        <v>221</v>
      </c>
      <c r="AU148" s="260" t="s">
        <v>81</v>
      </c>
      <c r="AV148" s="12" t="s">
        <v>79</v>
      </c>
      <c r="AW148" s="12" t="s">
        <v>35</v>
      </c>
      <c r="AX148" s="12" t="s">
        <v>72</v>
      </c>
      <c r="AY148" s="260" t="s">
        <v>210</v>
      </c>
    </row>
    <row r="149" s="13" customFormat="1">
      <c r="B149" s="261"/>
      <c r="C149" s="262"/>
      <c r="D149" s="248" t="s">
        <v>221</v>
      </c>
      <c r="E149" s="263" t="s">
        <v>21</v>
      </c>
      <c r="F149" s="264" t="s">
        <v>809</v>
      </c>
      <c r="G149" s="262"/>
      <c r="H149" s="265">
        <v>4</v>
      </c>
      <c r="I149" s="266"/>
      <c r="J149" s="262"/>
      <c r="K149" s="262"/>
      <c r="L149" s="267"/>
      <c r="M149" s="268"/>
      <c r="N149" s="269"/>
      <c r="O149" s="269"/>
      <c r="P149" s="269"/>
      <c r="Q149" s="269"/>
      <c r="R149" s="269"/>
      <c r="S149" s="269"/>
      <c r="T149" s="270"/>
      <c r="AT149" s="271" t="s">
        <v>221</v>
      </c>
      <c r="AU149" s="271" t="s">
        <v>81</v>
      </c>
      <c r="AV149" s="13" t="s">
        <v>81</v>
      </c>
      <c r="AW149" s="13" t="s">
        <v>35</v>
      </c>
      <c r="AX149" s="13" t="s">
        <v>79</v>
      </c>
      <c r="AY149" s="271" t="s">
        <v>210</v>
      </c>
    </row>
    <row r="150" s="1" customFormat="1" ht="14.4" customHeight="1">
      <c r="B150" s="47"/>
      <c r="C150" s="284" t="s">
        <v>117</v>
      </c>
      <c r="D150" s="284" t="s">
        <v>328</v>
      </c>
      <c r="E150" s="285" t="s">
        <v>810</v>
      </c>
      <c r="F150" s="286" t="s">
        <v>811</v>
      </c>
      <c r="G150" s="287" t="s">
        <v>251</v>
      </c>
      <c r="H150" s="288">
        <v>4.4000000000000004</v>
      </c>
      <c r="I150" s="289"/>
      <c r="J150" s="290">
        <f>ROUND(I150*H150,2)</f>
        <v>0</v>
      </c>
      <c r="K150" s="286" t="s">
        <v>216</v>
      </c>
      <c r="L150" s="291"/>
      <c r="M150" s="292" t="s">
        <v>21</v>
      </c>
      <c r="N150" s="293" t="s">
        <v>43</v>
      </c>
      <c r="O150" s="48"/>
      <c r="P150" s="245">
        <f>O150*H150</f>
        <v>0</v>
      </c>
      <c r="Q150" s="245">
        <v>0.033500000000000002</v>
      </c>
      <c r="R150" s="245">
        <f>Q150*H150</f>
        <v>0.14740000000000003</v>
      </c>
      <c r="S150" s="245">
        <v>0</v>
      </c>
      <c r="T150" s="246">
        <f>S150*H150</f>
        <v>0</v>
      </c>
      <c r="AR150" s="25" t="s">
        <v>262</v>
      </c>
      <c r="AT150" s="25" t="s">
        <v>328</v>
      </c>
      <c r="AU150" s="25" t="s">
        <v>81</v>
      </c>
      <c r="AY150" s="25" t="s">
        <v>210</v>
      </c>
      <c r="BE150" s="247">
        <f>IF(N150="základní",J150,0)</f>
        <v>0</v>
      </c>
      <c r="BF150" s="247">
        <f>IF(N150="snížená",J150,0)</f>
        <v>0</v>
      </c>
      <c r="BG150" s="247">
        <f>IF(N150="zákl. přenesená",J150,0)</f>
        <v>0</v>
      </c>
      <c r="BH150" s="247">
        <f>IF(N150="sníž. přenesená",J150,0)</f>
        <v>0</v>
      </c>
      <c r="BI150" s="247">
        <f>IF(N150="nulová",J150,0)</f>
        <v>0</v>
      </c>
      <c r="BJ150" s="25" t="s">
        <v>79</v>
      </c>
      <c r="BK150" s="247">
        <f>ROUND(I150*H150,2)</f>
        <v>0</v>
      </c>
      <c r="BL150" s="25" t="s">
        <v>217</v>
      </c>
      <c r="BM150" s="25" t="s">
        <v>812</v>
      </c>
    </row>
    <row r="151" s="13" customFormat="1">
      <c r="B151" s="261"/>
      <c r="C151" s="262"/>
      <c r="D151" s="248" t="s">
        <v>221</v>
      </c>
      <c r="E151" s="262"/>
      <c r="F151" s="264" t="s">
        <v>813</v>
      </c>
      <c r="G151" s="262"/>
      <c r="H151" s="265">
        <v>4.4000000000000004</v>
      </c>
      <c r="I151" s="266"/>
      <c r="J151" s="262"/>
      <c r="K151" s="262"/>
      <c r="L151" s="267"/>
      <c r="M151" s="268"/>
      <c r="N151" s="269"/>
      <c r="O151" s="269"/>
      <c r="P151" s="269"/>
      <c r="Q151" s="269"/>
      <c r="R151" s="269"/>
      <c r="S151" s="269"/>
      <c r="T151" s="270"/>
      <c r="AT151" s="271" t="s">
        <v>221</v>
      </c>
      <c r="AU151" s="271" t="s">
        <v>81</v>
      </c>
      <c r="AV151" s="13" t="s">
        <v>81</v>
      </c>
      <c r="AW151" s="13" t="s">
        <v>6</v>
      </c>
      <c r="AX151" s="13" t="s">
        <v>79</v>
      </c>
      <c r="AY151" s="271" t="s">
        <v>210</v>
      </c>
    </row>
    <row r="152" s="1" customFormat="1" ht="22.8" customHeight="1">
      <c r="B152" s="47"/>
      <c r="C152" s="236" t="s">
        <v>123</v>
      </c>
      <c r="D152" s="236" t="s">
        <v>212</v>
      </c>
      <c r="E152" s="237" t="s">
        <v>814</v>
      </c>
      <c r="F152" s="238" t="s">
        <v>815</v>
      </c>
      <c r="G152" s="239" t="s">
        <v>215</v>
      </c>
      <c r="H152" s="240">
        <v>26.399999999999999</v>
      </c>
      <c r="I152" s="241"/>
      <c r="J152" s="242">
        <f>ROUND(I152*H152,2)</f>
        <v>0</v>
      </c>
      <c r="K152" s="238" t="s">
        <v>216</v>
      </c>
      <c r="L152" s="73"/>
      <c r="M152" s="243" t="s">
        <v>21</v>
      </c>
      <c r="N152" s="244" t="s">
        <v>43</v>
      </c>
      <c r="O152" s="48"/>
      <c r="P152" s="245">
        <f>O152*H152</f>
        <v>0</v>
      </c>
      <c r="Q152" s="245">
        <v>0.00069999999999999999</v>
      </c>
      <c r="R152" s="245">
        <f>Q152*H152</f>
        <v>0.01848</v>
      </c>
      <c r="S152" s="245">
        <v>0</v>
      </c>
      <c r="T152" s="246">
        <f>S152*H152</f>
        <v>0</v>
      </c>
      <c r="AR152" s="25" t="s">
        <v>217</v>
      </c>
      <c r="AT152" s="25" t="s">
        <v>212</v>
      </c>
      <c r="AU152" s="25" t="s">
        <v>81</v>
      </c>
      <c r="AY152" s="25" t="s">
        <v>210</v>
      </c>
      <c r="BE152" s="247">
        <f>IF(N152="základní",J152,0)</f>
        <v>0</v>
      </c>
      <c r="BF152" s="247">
        <f>IF(N152="snížená",J152,0)</f>
        <v>0</v>
      </c>
      <c r="BG152" s="247">
        <f>IF(N152="zákl. přenesená",J152,0)</f>
        <v>0</v>
      </c>
      <c r="BH152" s="247">
        <f>IF(N152="sníž. přenesená",J152,0)</f>
        <v>0</v>
      </c>
      <c r="BI152" s="247">
        <f>IF(N152="nulová",J152,0)</f>
        <v>0</v>
      </c>
      <c r="BJ152" s="25" t="s">
        <v>79</v>
      </c>
      <c r="BK152" s="247">
        <f>ROUND(I152*H152,2)</f>
        <v>0</v>
      </c>
      <c r="BL152" s="25" t="s">
        <v>217</v>
      </c>
      <c r="BM152" s="25" t="s">
        <v>816</v>
      </c>
    </row>
    <row r="153" s="1" customFormat="1">
      <c r="B153" s="47"/>
      <c r="C153" s="75"/>
      <c r="D153" s="248" t="s">
        <v>219</v>
      </c>
      <c r="E153" s="75"/>
      <c r="F153" s="249" t="s">
        <v>817</v>
      </c>
      <c r="G153" s="75"/>
      <c r="H153" s="75"/>
      <c r="I153" s="204"/>
      <c r="J153" s="75"/>
      <c r="K153" s="75"/>
      <c r="L153" s="73"/>
      <c r="M153" s="250"/>
      <c r="N153" s="48"/>
      <c r="O153" s="48"/>
      <c r="P153" s="48"/>
      <c r="Q153" s="48"/>
      <c r="R153" s="48"/>
      <c r="S153" s="48"/>
      <c r="T153" s="96"/>
      <c r="AT153" s="25" t="s">
        <v>219</v>
      </c>
      <c r="AU153" s="25" t="s">
        <v>81</v>
      </c>
    </row>
    <row r="154" s="12" customFormat="1">
      <c r="B154" s="251"/>
      <c r="C154" s="252"/>
      <c r="D154" s="248" t="s">
        <v>221</v>
      </c>
      <c r="E154" s="253" t="s">
        <v>21</v>
      </c>
      <c r="F154" s="254" t="s">
        <v>759</v>
      </c>
      <c r="G154" s="252"/>
      <c r="H154" s="253" t="s">
        <v>21</v>
      </c>
      <c r="I154" s="255"/>
      <c r="J154" s="252"/>
      <c r="K154" s="252"/>
      <c r="L154" s="256"/>
      <c r="M154" s="257"/>
      <c r="N154" s="258"/>
      <c r="O154" s="258"/>
      <c r="P154" s="258"/>
      <c r="Q154" s="258"/>
      <c r="R154" s="258"/>
      <c r="S154" s="258"/>
      <c r="T154" s="259"/>
      <c r="AT154" s="260" t="s">
        <v>221</v>
      </c>
      <c r="AU154" s="260" t="s">
        <v>81</v>
      </c>
      <c r="AV154" s="12" t="s">
        <v>79</v>
      </c>
      <c r="AW154" s="12" t="s">
        <v>35</v>
      </c>
      <c r="AX154" s="12" t="s">
        <v>72</v>
      </c>
      <c r="AY154" s="260" t="s">
        <v>210</v>
      </c>
    </row>
    <row r="155" s="13" customFormat="1">
      <c r="B155" s="261"/>
      <c r="C155" s="262"/>
      <c r="D155" s="248" t="s">
        <v>221</v>
      </c>
      <c r="E155" s="263" t="s">
        <v>21</v>
      </c>
      <c r="F155" s="264" t="s">
        <v>818</v>
      </c>
      <c r="G155" s="262"/>
      <c r="H155" s="265">
        <v>26.399999999999999</v>
      </c>
      <c r="I155" s="266"/>
      <c r="J155" s="262"/>
      <c r="K155" s="262"/>
      <c r="L155" s="267"/>
      <c r="M155" s="268"/>
      <c r="N155" s="269"/>
      <c r="O155" s="269"/>
      <c r="P155" s="269"/>
      <c r="Q155" s="269"/>
      <c r="R155" s="269"/>
      <c r="S155" s="269"/>
      <c r="T155" s="270"/>
      <c r="AT155" s="271" t="s">
        <v>221</v>
      </c>
      <c r="AU155" s="271" t="s">
        <v>81</v>
      </c>
      <c r="AV155" s="13" t="s">
        <v>81</v>
      </c>
      <c r="AW155" s="13" t="s">
        <v>35</v>
      </c>
      <c r="AX155" s="13" t="s">
        <v>79</v>
      </c>
      <c r="AY155" s="271" t="s">
        <v>210</v>
      </c>
    </row>
    <row r="156" s="1" customFormat="1" ht="22.8" customHeight="1">
      <c r="B156" s="47"/>
      <c r="C156" s="236" t="s">
        <v>288</v>
      </c>
      <c r="D156" s="236" t="s">
        <v>212</v>
      </c>
      <c r="E156" s="237" t="s">
        <v>819</v>
      </c>
      <c r="F156" s="238" t="s">
        <v>820</v>
      </c>
      <c r="G156" s="239" t="s">
        <v>215</v>
      </c>
      <c r="H156" s="240">
        <v>26.399999999999999</v>
      </c>
      <c r="I156" s="241"/>
      <c r="J156" s="242">
        <f>ROUND(I156*H156,2)</f>
        <v>0</v>
      </c>
      <c r="K156" s="238" t="s">
        <v>216</v>
      </c>
      <c r="L156" s="73"/>
      <c r="M156" s="243" t="s">
        <v>21</v>
      </c>
      <c r="N156" s="244" t="s">
        <v>43</v>
      </c>
      <c r="O156" s="48"/>
      <c r="P156" s="245">
        <f>O156*H156</f>
        <v>0</v>
      </c>
      <c r="Q156" s="245">
        <v>0</v>
      </c>
      <c r="R156" s="245">
        <f>Q156*H156</f>
        <v>0</v>
      </c>
      <c r="S156" s="245">
        <v>0</v>
      </c>
      <c r="T156" s="246">
        <f>S156*H156</f>
        <v>0</v>
      </c>
      <c r="AR156" s="25" t="s">
        <v>217</v>
      </c>
      <c r="AT156" s="25" t="s">
        <v>212</v>
      </c>
      <c r="AU156" s="25" t="s">
        <v>81</v>
      </c>
      <c r="AY156" s="25" t="s">
        <v>210</v>
      </c>
      <c r="BE156" s="247">
        <f>IF(N156="základní",J156,0)</f>
        <v>0</v>
      </c>
      <c r="BF156" s="247">
        <f>IF(N156="snížená",J156,0)</f>
        <v>0</v>
      </c>
      <c r="BG156" s="247">
        <f>IF(N156="zákl. přenesená",J156,0)</f>
        <v>0</v>
      </c>
      <c r="BH156" s="247">
        <f>IF(N156="sníž. přenesená",J156,0)</f>
        <v>0</v>
      </c>
      <c r="BI156" s="247">
        <f>IF(N156="nulová",J156,0)</f>
        <v>0</v>
      </c>
      <c r="BJ156" s="25" t="s">
        <v>79</v>
      </c>
      <c r="BK156" s="247">
        <f>ROUND(I156*H156,2)</f>
        <v>0</v>
      </c>
      <c r="BL156" s="25" t="s">
        <v>217</v>
      </c>
      <c r="BM156" s="25" t="s">
        <v>821</v>
      </c>
    </row>
    <row r="157" s="1" customFormat="1" ht="22.8" customHeight="1">
      <c r="B157" s="47"/>
      <c r="C157" s="236" t="s">
        <v>129</v>
      </c>
      <c r="D157" s="236" t="s">
        <v>212</v>
      </c>
      <c r="E157" s="237" t="s">
        <v>822</v>
      </c>
      <c r="F157" s="238" t="s">
        <v>823</v>
      </c>
      <c r="G157" s="239" t="s">
        <v>258</v>
      </c>
      <c r="H157" s="240">
        <v>19.800000000000001</v>
      </c>
      <c r="I157" s="241"/>
      <c r="J157" s="242">
        <f>ROUND(I157*H157,2)</f>
        <v>0</v>
      </c>
      <c r="K157" s="238" t="s">
        <v>216</v>
      </c>
      <c r="L157" s="73"/>
      <c r="M157" s="243" t="s">
        <v>21</v>
      </c>
      <c r="N157" s="244" t="s">
        <v>43</v>
      </c>
      <c r="O157" s="48"/>
      <c r="P157" s="245">
        <f>O157*H157</f>
        <v>0</v>
      </c>
      <c r="Q157" s="245">
        <v>0.00046000000000000001</v>
      </c>
      <c r="R157" s="245">
        <f>Q157*H157</f>
        <v>0.0091079999999999998</v>
      </c>
      <c r="S157" s="245">
        <v>0</v>
      </c>
      <c r="T157" s="246">
        <f>S157*H157</f>
        <v>0</v>
      </c>
      <c r="AR157" s="25" t="s">
        <v>217</v>
      </c>
      <c r="AT157" s="25" t="s">
        <v>212</v>
      </c>
      <c r="AU157" s="25" t="s">
        <v>81</v>
      </c>
      <c r="AY157" s="25" t="s">
        <v>210</v>
      </c>
      <c r="BE157" s="247">
        <f>IF(N157="základní",J157,0)</f>
        <v>0</v>
      </c>
      <c r="BF157" s="247">
        <f>IF(N157="snížená",J157,0)</f>
        <v>0</v>
      </c>
      <c r="BG157" s="247">
        <f>IF(N157="zákl. přenesená",J157,0)</f>
        <v>0</v>
      </c>
      <c r="BH157" s="247">
        <f>IF(N157="sníž. přenesená",J157,0)</f>
        <v>0</v>
      </c>
      <c r="BI157" s="247">
        <f>IF(N157="nulová",J157,0)</f>
        <v>0</v>
      </c>
      <c r="BJ157" s="25" t="s">
        <v>79</v>
      </c>
      <c r="BK157" s="247">
        <f>ROUND(I157*H157,2)</f>
        <v>0</v>
      </c>
      <c r="BL157" s="25" t="s">
        <v>217</v>
      </c>
      <c r="BM157" s="25" t="s">
        <v>824</v>
      </c>
    </row>
    <row r="158" s="1" customFormat="1">
      <c r="B158" s="47"/>
      <c r="C158" s="75"/>
      <c r="D158" s="248" t="s">
        <v>219</v>
      </c>
      <c r="E158" s="75"/>
      <c r="F158" s="249" t="s">
        <v>825</v>
      </c>
      <c r="G158" s="75"/>
      <c r="H158" s="75"/>
      <c r="I158" s="204"/>
      <c r="J158" s="75"/>
      <c r="K158" s="75"/>
      <c r="L158" s="73"/>
      <c r="M158" s="250"/>
      <c r="N158" s="48"/>
      <c r="O158" s="48"/>
      <c r="P158" s="48"/>
      <c r="Q158" s="48"/>
      <c r="R158" s="48"/>
      <c r="S158" s="48"/>
      <c r="T158" s="96"/>
      <c r="AT158" s="25" t="s">
        <v>219</v>
      </c>
      <c r="AU158" s="25" t="s">
        <v>81</v>
      </c>
    </row>
    <row r="159" s="12" customFormat="1">
      <c r="B159" s="251"/>
      <c r="C159" s="252"/>
      <c r="D159" s="248" t="s">
        <v>221</v>
      </c>
      <c r="E159" s="253" t="s">
        <v>21</v>
      </c>
      <c r="F159" s="254" t="s">
        <v>759</v>
      </c>
      <c r="G159" s="252"/>
      <c r="H159" s="253" t="s">
        <v>21</v>
      </c>
      <c r="I159" s="255"/>
      <c r="J159" s="252"/>
      <c r="K159" s="252"/>
      <c r="L159" s="256"/>
      <c r="M159" s="257"/>
      <c r="N159" s="258"/>
      <c r="O159" s="258"/>
      <c r="P159" s="258"/>
      <c r="Q159" s="258"/>
      <c r="R159" s="258"/>
      <c r="S159" s="258"/>
      <c r="T159" s="259"/>
      <c r="AT159" s="260" t="s">
        <v>221</v>
      </c>
      <c r="AU159" s="260" t="s">
        <v>81</v>
      </c>
      <c r="AV159" s="12" t="s">
        <v>79</v>
      </c>
      <c r="AW159" s="12" t="s">
        <v>35</v>
      </c>
      <c r="AX159" s="12" t="s">
        <v>72</v>
      </c>
      <c r="AY159" s="260" t="s">
        <v>210</v>
      </c>
    </row>
    <row r="160" s="13" customFormat="1">
      <c r="B160" s="261"/>
      <c r="C160" s="262"/>
      <c r="D160" s="248" t="s">
        <v>221</v>
      </c>
      <c r="E160" s="263" t="s">
        <v>21</v>
      </c>
      <c r="F160" s="264" t="s">
        <v>793</v>
      </c>
      <c r="G160" s="262"/>
      <c r="H160" s="265">
        <v>19.800000000000001</v>
      </c>
      <c r="I160" s="266"/>
      <c r="J160" s="262"/>
      <c r="K160" s="262"/>
      <c r="L160" s="267"/>
      <c r="M160" s="268"/>
      <c r="N160" s="269"/>
      <c r="O160" s="269"/>
      <c r="P160" s="269"/>
      <c r="Q160" s="269"/>
      <c r="R160" s="269"/>
      <c r="S160" s="269"/>
      <c r="T160" s="270"/>
      <c r="AT160" s="271" t="s">
        <v>221</v>
      </c>
      <c r="AU160" s="271" t="s">
        <v>81</v>
      </c>
      <c r="AV160" s="13" t="s">
        <v>81</v>
      </c>
      <c r="AW160" s="13" t="s">
        <v>35</v>
      </c>
      <c r="AX160" s="13" t="s">
        <v>79</v>
      </c>
      <c r="AY160" s="271" t="s">
        <v>210</v>
      </c>
    </row>
    <row r="161" s="1" customFormat="1" ht="34.2" customHeight="1">
      <c r="B161" s="47"/>
      <c r="C161" s="236" t="s">
        <v>298</v>
      </c>
      <c r="D161" s="236" t="s">
        <v>212</v>
      </c>
      <c r="E161" s="237" t="s">
        <v>826</v>
      </c>
      <c r="F161" s="238" t="s">
        <v>827</v>
      </c>
      <c r="G161" s="239" t="s">
        <v>258</v>
      </c>
      <c r="H161" s="240">
        <v>19.800000000000001</v>
      </c>
      <c r="I161" s="241"/>
      <c r="J161" s="242">
        <f>ROUND(I161*H161,2)</f>
        <v>0</v>
      </c>
      <c r="K161" s="238" t="s">
        <v>216</v>
      </c>
      <c r="L161" s="73"/>
      <c r="M161" s="243" t="s">
        <v>21</v>
      </c>
      <c r="N161" s="244" t="s">
        <v>43</v>
      </c>
      <c r="O161" s="48"/>
      <c r="P161" s="245">
        <f>O161*H161</f>
        <v>0</v>
      </c>
      <c r="Q161" s="245">
        <v>0</v>
      </c>
      <c r="R161" s="245">
        <f>Q161*H161</f>
        <v>0</v>
      </c>
      <c r="S161" s="245">
        <v>0</v>
      </c>
      <c r="T161" s="246">
        <f>S161*H161</f>
        <v>0</v>
      </c>
      <c r="AR161" s="25" t="s">
        <v>217</v>
      </c>
      <c r="AT161" s="25" t="s">
        <v>212</v>
      </c>
      <c r="AU161" s="25" t="s">
        <v>81</v>
      </c>
      <c r="AY161" s="25" t="s">
        <v>210</v>
      </c>
      <c r="BE161" s="247">
        <f>IF(N161="základní",J161,0)</f>
        <v>0</v>
      </c>
      <c r="BF161" s="247">
        <f>IF(N161="snížená",J161,0)</f>
        <v>0</v>
      </c>
      <c r="BG161" s="247">
        <f>IF(N161="zákl. přenesená",J161,0)</f>
        <v>0</v>
      </c>
      <c r="BH161" s="247">
        <f>IF(N161="sníž. přenesená",J161,0)</f>
        <v>0</v>
      </c>
      <c r="BI161" s="247">
        <f>IF(N161="nulová",J161,0)</f>
        <v>0</v>
      </c>
      <c r="BJ161" s="25" t="s">
        <v>79</v>
      </c>
      <c r="BK161" s="247">
        <f>ROUND(I161*H161,2)</f>
        <v>0</v>
      </c>
      <c r="BL161" s="25" t="s">
        <v>217</v>
      </c>
      <c r="BM161" s="25" t="s">
        <v>828</v>
      </c>
    </row>
    <row r="162" s="1" customFormat="1" ht="22.8" customHeight="1">
      <c r="B162" s="47"/>
      <c r="C162" s="236" t="s">
        <v>10</v>
      </c>
      <c r="D162" s="236" t="s">
        <v>212</v>
      </c>
      <c r="E162" s="237" t="s">
        <v>829</v>
      </c>
      <c r="F162" s="238" t="s">
        <v>830</v>
      </c>
      <c r="G162" s="239" t="s">
        <v>258</v>
      </c>
      <c r="H162" s="240">
        <v>19.800000000000001</v>
      </c>
      <c r="I162" s="241"/>
      <c r="J162" s="242">
        <f>ROUND(I162*H162,2)</f>
        <v>0</v>
      </c>
      <c r="K162" s="238" t="s">
        <v>216</v>
      </c>
      <c r="L162" s="73"/>
      <c r="M162" s="243" t="s">
        <v>21</v>
      </c>
      <c r="N162" s="244" t="s">
        <v>43</v>
      </c>
      <c r="O162" s="48"/>
      <c r="P162" s="245">
        <f>O162*H162</f>
        <v>0</v>
      </c>
      <c r="Q162" s="245">
        <v>0</v>
      </c>
      <c r="R162" s="245">
        <f>Q162*H162</f>
        <v>0</v>
      </c>
      <c r="S162" s="245">
        <v>0</v>
      </c>
      <c r="T162" s="246">
        <f>S162*H162</f>
        <v>0</v>
      </c>
      <c r="AR162" s="25" t="s">
        <v>217</v>
      </c>
      <c r="AT162" s="25" t="s">
        <v>212</v>
      </c>
      <c r="AU162" s="25" t="s">
        <v>81</v>
      </c>
      <c r="AY162" s="25" t="s">
        <v>210</v>
      </c>
      <c r="BE162" s="247">
        <f>IF(N162="základní",J162,0)</f>
        <v>0</v>
      </c>
      <c r="BF162" s="247">
        <f>IF(N162="snížená",J162,0)</f>
        <v>0</v>
      </c>
      <c r="BG162" s="247">
        <f>IF(N162="zákl. přenesená",J162,0)</f>
        <v>0</v>
      </c>
      <c r="BH162" s="247">
        <f>IF(N162="sníž. přenesená",J162,0)</f>
        <v>0</v>
      </c>
      <c r="BI162" s="247">
        <f>IF(N162="nulová",J162,0)</f>
        <v>0</v>
      </c>
      <c r="BJ162" s="25" t="s">
        <v>79</v>
      </c>
      <c r="BK162" s="247">
        <f>ROUND(I162*H162,2)</f>
        <v>0</v>
      </c>
      <c r="BL162" s="25" t="s">
        <v>217</v>
      </c>
      <c r="BM162" s="25" t="s">
        <v>831</v>
      </c>
    </row>
    <row r="163" s="1" customFormat="1">
      <c r="B163" s="47"/>
      <c r="C163" s="75"/>
      <c r="D163" s="248" t="s">
        <v>219</v>
      </c>
      <c r="E163" s="75"/>
      <c r="F163" s="249" t="s">
        <v>832</v>
      </c>
      <c r="G163" s="75"/>
      <c r="H163" s="75"/>
      <c r="I163" s="204"/>
      <c r="J163" s="75"/>
      <c r="K163" s="75"/>
      <c r="L163" s="73"/>
      <c r="M163" s="250"/>
      <c r="N163" s="48"/>
      <c r="O163" s="48"/>
      <c r="P163" s="48"/>
      <c r="Q163" s="48"/>
      <c r="R163" s="48"/>
      <c r="S163" s="48"/>
      <c r="T163" s="96"/>
      <c r="AT163" s="25" t="s">
        <v>219</v>
      </c>
      <c r="AU163" s="25" t="s">
        <v>81</v>
      </c>
    </row>
    <row r="164" s="1" customFormat="1" ht="45.6" customHeight="1">
      <c r="B164" s="47"/>
      <c r="C164" s="236" t="s">
        <v>140</v>
      </c>
      <c r="D164" s="236" t="s">
        <v>212</v>
      </c>
      <c r="E164" s="237" t="s">
        <v>302</v>
      </c>
      <c r="F164" s="238" t="s">
        <v>303</v>
      </c>
      <c r="G164" s="239" t="s">
        <v>258</v>
      </c>
      <c r="H164" s="240">
        <v>0</v>
      </c>
      <c r="I164" s="241"/>
      <c r="J164" s="242">
        <f>ROUND(I164*H164,2)</f>
        <v>0</v>
      </c>
      <c r="K164" s="238" t="s">
        <v>216</v>
      </c>
      <c r="L164" s="73"/>
      <c r="M164" s="243" t="s">
        <v>21</v>
      </c>
      <c r="N164" s="244" t="s">
        <v>43</v>
      </c>
      <c r="O164" s="48"/>
      <c r="P164" s="245">
        <f>O164*H164</f>
        <v>0</v>
      </c>
      <c r="Q164" s="245">
        <v>0</v>
      </c>
      <c r="R164" s="245">
        <f>Q164*H164</f>
        <v>0</v>
      </c>
      <c r="S164" s="245">
        <v>0</v>
      </c>
      <c r="T164" s="246">
        <f>S164*H164</f>
        <v>0</v>
      </c>
      <c r="AR164" s="25" t="s">
        <v>217</v>
      </c>
      <c r="AT164" s="25" t="s">
        <v>212</v>
      </c>
      <c r="AU164" s="25" t="s">
        <v>81</v>
      </c>
      <c r="AY164" s="25" t="s">
        <v>210</v>
      </c>
      <c r="BE164" s="247">
        <f>IF(N164="základní",J164,0)</f>
        <v>0</v>
      </c>
      <c r="BF164" s="247">
        <f>IF(N164="snížená",J164,0)</f>
        <v>0</v>
      </c>
      <c r="BG164" s="247">
        <f>IF(N164="zákl. přenesená",J164,0)</f>
        <v>0</v>
      </c>
      <c r="BH164" s="247">
        <f>IF(N164="sníž. přenesená",J164,0)</f>
        <v>0</v>
      </c>
      <c r="BI164" s="247">
        <f>IF(N164="nulová",J164,0)</f>
        <v>0</v>
      </c>
      <c r="BJ164" s="25" t="s">
        <v>79</v>
      </c>
      <c r="BK164" s="247">
        <f>ROUND(I164*H164,2)</f>
        <v>0</v>
      </c>
      <c r="BL164" s="25" t="s">
        <v>217</v>
      </c>
      <c r="BM164" s="25" t="s">
        <v>833</v>
      </c>
    </row>
    <row r="165" s="1" customFormat="1">
      <c r="B165" s="47"/>
      <c r="C165" s="75"/>
      <c r="D165" s="248" t="s">
        <v>219</v>
      </c>
      <c r="E165" s="75"/>
      <c r="F165" s="249" t="s">
        <v>305</v>
      </c>
      <c r="G165" s="75"/>
      <c r="H165" s="75"/>
      <c r="I165" s="204"/>
      <c r="J165" s="75"/>
      <c r="K165" s="75"/>
      <c r="L165" s="73"/>
      <c r="M165" s="250"/>
      <c r="N165" s="48"/>
      <c r="O165" s="48"/>
      <c r="P165" s="48"/>
      <c r="Q165" s="48"/>
      <c r="R165" s="48"/>
      <c r="S165" s="48"/>
      <c r="T165" s="96"/>
      <c r="AT165" s="25" t="s">
        <v>219</v>
      </c>
      <c r="AU165" s="25" t="s">
        <v>81</v>
      </c>
    </row>
    <row r="166" s="1" customFormat="1" ht="45.6" customHeight="1">
      <c r="B166" s="47"/>
      <c r="C166" s="236" t="s">
        <v>146</v>
      </c>
      <c r="D166" s="236" t="s">
        <v>212</v>
      </c>
      <c r="E166" s="237" t="s">
        <v>308</v>
      </c>
      <c r="F166" s="238" t="s">
        <v>309</v>
      </c>
      <c r="G166" s="239" t="s">
        <v>258</v>
      </c>
      <c r="H166" s="240">
        <v>0</v>
      </c>
      <c r="I166" s="241"/>
      <c r="J166" s="242">
        <f>ROUND(I166*H166,2)</f>
        <v>0</v>
      </c>
      <c r="K166" s="238" t="s">
        <v>216</v>
      </c>
      <c r="L166" s="73"/>
      <c r="M166" s="243" t="s">
        <v>21</v>
      </c>
      <c r="N166" s="244" t="s">
        <v>43</v>
      </c>
      <c r="O166" s="48"/>
      <c r="P166" s="245">
        <f>O166*H166</f>
        <v>0</v>
      </c>
      <c r="Q166" s="245">
        <v>0</v>
      </c>
      <c r="R166" s="245">
        <f>Q166*H166</f>
        <v>0</v>
      </c>
      <c r="S166" s="245">
        <v>0</v>
      </c>
      <c r="T166" s="246">
        <f>S166*H166</f>
        <v>0</v>
      </c>
      <c r="AR166" s="25" t="s">
        <v>217</v>
      </c>
      <c r="AT166" s="25" t="s">
        <v>212</v>
      </c>
      <c r="AU166" s="25" t="s">
        <v>81</v>
      </c>
      <c r="AY166" s="25" t="s">
        <v>210</v>
      </c>
      <c r="BE166" s="247">
        <f>IF(N166="základní",J166,0)</f>
        <v>0</v>
      </c>
      <c r="BF166" s="247">
        <f>IF(N166="snížená",J166,0)</f>
        <v>0</v>
      </c>
      <c r="BG166" s="247">
        <f>IF(N166="zákl. přenesená",J166,0)</f>
        <v>0</v>
      </c>
      <c r="BH166" s="247">
        <f>IF(N166="sníž. přenesená",J166,0)</f>
        <v>0</v>
      </c>
      <c r="BI166" s="247">
        <f>IF(N166="nulová",J166,0)</f>
        <v>0</v>
      </c>
      <c r="BJ166" s="25" t="s">
        <v>79</v>
      </c>
      <c r="BK166" s="247">
        <f>ROUND(I166*H166,2)</f>
        <v>0</v>
      </c>
      <c r="BL166" s="25" t="s">
        <v>217</v>
      </c>
      <c r="BM166" s="25" t="s">
        <v>834</v>
      </c>
    </row>
    <row r="167" s="1" customFormat="1">
      <c r="B167" s="47"/>
      <c r="C167" s="75"/>
      <c r="D167" s="248" t="s">
        <v>219</v>
      </c>
      <c r="E167" s="75"/>
      <c r="F167" s="249" t="s">
        <v>305</v>
      </c>
      <c r="G167" s="75"/>
      <c r="H167" s="75"/>
      <c r="I167" s="204"/>
      <c r="J167" s="75"/>
      <c r="K167" s="75"/>
      <c r="L167" s="73"/>
      <c r="M167" s="250"/>
      <c r="N167" s="48"/>
      <c r="O167" s="48"/>
      <c r="P167" s="48"/>
      <c r="Q167" s="48"/>
      <c r="R167" s="48"/>
      <c r="S167" s="48"/>
      <c r="T167" s="96"/>
      <c r="AT167" s="25" t="s">
        <v>219</v>
      </c>
      <c r="AU167" s="25" t="s">
        <v>81</v>
      </c>
    </row>
    <row r="168" s="13" customFormat="1">
      <c r="B168" s="261"/>
      <c r="C168" s="262"/>
      <c r="D168" s="248" t="s">
        <v>221</v>
      </c>
      <c r="E168" s="262"/>
      <c r="F168" s="264" t="s">
        <v>835</v>
      </c>
      <c r="G168" s="262"/>
      <c r="H168" s="265">
        <v>0</v>
      </c>
      <c r="I168" s="266"/>
      <c r="J168" s="262"/>
      <c r="K168" s="262"/>
      <c r="L168" s="267"/>
      <c r="M168" s="268"/>
      <c r="N168" s="269"/>
      <c r="O168" s="269"/>
      <c r="P168" s="269"/>
      <c r="Q168" s="269"/>
      <c r="R168" s="269"/>
      <c r="S168" s="269"/>
      <c r="T168" s="270"/>
      <c r="AT168" s="271" t="s">
        <v>221</v>
      </c>
      <c r="AU168" s="271" t="s">
        <v>81</v>
      </c>
      <c r="AV168" s="13" t="s">
        <v>81</v>
      </c>
      <c r="AW168" s="13" t="s">
        <v>6</v>
      </c>
      <c r="AX168" s="13" t="s">
        <v>79</v>
      </c>
      <c r="AY168" s="271" t="s">
        <v>210</v>
      </c>
    </row>
    <row r="169" s="1" customFormat="1" ht="14.4" customHeight="1">
      <c r="B169" s="47"/>
      <c r="C169" s="236" t="s">
        <v>152</v>
      </c>
      <c r="D169" s="236" t="s">
        <v>212</v>
      </c>
      <c r="E169" s="237" t="s">
        <v>312</v>
      </c>
      <c r="F169" s="238" t="s">
        <v>313</v>
      </c>
      <c r="G169" s="239" t="s">
        <v>258</v>
      </c>
      <c r="H169" s="240">
        <v>0</v>
      </c>
      <c r="I169" s="241"/>
      <c r="J169" s="242">
        <f>ROUND(I169*H169,2)</f>
        <v>0</v>
      </c>
      <c r="K169" s="238" t="s">
        <v>216</v>
      </c>
      <c r="L169" s="73"/>
      <c r="M169" s="243" t="s">
        <v>21</v>
      </c>
      <c r="N169" s="244" t="s">
        <v>43</v>
      </c>
      <c r="O169" s="48"/>
      <c r="P169" s="245">
        <f>O169*H169</f>
        <v>0</v>
      </c>
      <c r="Q169" s="245">
        <v>0</v>
      </c>
      <c r="R169" s="245">
        <f>Q169*H169</f>
        <v>0</v>
      </c>
      <c r="S169" s="245">
        <v>0</v>
      </c>
      <c r="T169" s="246">
        <f>S169*H169</f>
        <v>0</v>
      </c>
      <c r="AR169" s="25" t="s">
        <v>217</v>
      </c>
      <c r="AT169" s="25" t="s">
        <v>212</v>
      </c>
      <c r="AU169" s="25" t="s">
        <v>81</v>
      </c>
      <c r="AY169" s="25" t="s">
        <v>210</v>
      </c>
      <c r="BE169" s="247">
        <f>IF(N169="základní",J169,0)</f>
        <v>0</v>
      </c>
      <c r="BF169" s="247">
        <f>IF(N169="snížená",J169,0)</f>
        <v>0</v>
      </c>
      <c r="BG169" s="247">
        <f>IF(N169="zákl. přenesená",J169,0)</f>
        <v>0</v>
      </c>
      <c r="BH169" s="247">
        <f>IF(N169="sníž. přenesená",J169,0)</f>
        <v>0</v>
      </c>
      <c r="BI169" s="247">
        <f>IF(N169="nulová",J169,0)</f>
        <v>0</v>
      </c>
      <c r="BJ169" s="25" t="s">
        <v>79</v>
      </c>
      <c r="BK169" s="247">
        <f>ROUND(I169*H169,2)</f>
        <v>0</v>
      </c>
      <c r="BL169" s="25" t="s">
        <v>217</v>
      </c>
      <c r="BM169" s="25" t="s">
        <v>836</v>
      </c>
    </row>
    <row r="170" s="1" customFormat="1">
      <c r="B170" s="47"/>
      <c r="C170" s="75"/>
      <c r="D170" s="248" t="s">
        <v>219</v>
      </c>
      <c r="E170" s="75"/>
      <c r="F170" s="249" t="s">
        <v>315</v>
      </c>
      <c r="G170" s="75"/>
      <c r="H170" s="75"/>
      <c r="I170" s="204"/>
      <c r="J170" s="75"/>
      <c r="K170" s="75"/>
      <c r="L170" s="73"/>
      <c r="M170" s="250"/>
      <c r="N170" s="48"/>
      <c r="O170" s="48"/>
      <c r="P170" s="48"/>
      <c r="Q170" s="48"/>
      <c r="R170" s="48"/>
      <c r="S170" s="48"/>
      <c r="T170" s="96"/>
      <c r="AT170" s="25" t="s">
        <v>219</v>
      </c>
      <c r="AU170" s="25" t="s">
        <v>81</v>
      </c>
    </row>
    <row r="171" s="1" customFormat="1" ht="34.2" customHeight="1">
      <c r="B171" s="47"/>
      <c r="C171" s="236" t="s">
        <v>322</v>
      </c>
      <c r="D171" s="236" t="s">
        <v>212</v>
      </c>
      <c r="E171" s="237" t="s">
        <v>316</v>
      </c>
      <c r="F171" s="238" t="s">
        <v>317</v>
      </c>
      <c r="G171" s="239" t="s">
        <v>318</v>
      </c>
      <c r="H171" s="240">
        <v>0</v>
      </c>
      <c r="I171" s="241"/>
      <c r="J171" s="242">
        <f>ROUND(I171*H171,2)</f>
        <v>0</v>
      </c>
      <c r="K171" s="238" t="s">
        <v>216</v>
      </c>
      <c r="L171" s="73"/>
      <c r="M171" s="243" t="s">
        <v>21</v>
      </c>
      <c r="N171" s="244" t="s">
        <v>43</v>
      </c>
      <c r="O171" s="48"/>
      <c r="P171" s="245">
        <f>O171*H171</f>
        <v>0</v>
      </c>
      <c r="Q171" s="245">
        <v>0</v>
      </c>
      <c r="R171" s="245">
        <f>Q171*H171</f>
        <v>0</v>
      </c>
      <c r="S171" s="245">
        <v>0</v>
      </c>
      <c r="T171" s="246">
        <f>S171*H171</f>
        <v>0</v>
      </c>
      <c r="AR171" s="25" t="s">
        <v>217</v>
      </c>
      <c r="AT171" s="25" t="s">
        <v>212</v>
      </c>
      <c r="AU171" s="25" t="s">
        <v>81</v>
      </c>
      <c r="AY171" s="25" t="s">
        <v>210</v>
      </c>
      <c r="BE171" s="247">
        <f>IF(N171="základní",J171,0)</f>
        <v>0</v>
      </c>
      <c r="BF171" s="247">
        <f>IF(N171="snížená",J171,0)</f>
        <v>0</v>
      </c>
      <c r="BG171" s="247">
        <f>IF(N171="zákl. přenesená",J171,0)</f>
        <v>0</v>
      </c>
      <c r="BH171" s="247">
        <f>IF(N171="sníž. přenesená",J171,0)</f>
        <v>0</v>
      </c>
      <c r="BI171" s="247">
        <f>IF(N171="nulová",J171,0)</f>
        <v>0</v>
      </c>
      <c r="BJ171" s="25" t="s">
        <v>79</v>
      </c>
      <c r="BK171" s="247">
        <f>ROUND(I171*H171,2)</f>
        <v>0</v>
      </c>
      <c r="BL171" s="25" t="s">
        <v>217</v>
      </c>
      <c r="BM171" s="25" t="s">
        <v>837</v>
      </c>
    </row>
    <row r="172" s="1" customFormat="1">
      <c r="B172" s="47"/>
      <c r="C172" s="75"/>
      <c r="D172" s="248" t="s">
        <v>219</v>
      </c>
      <c r="E172" s="75"/>
      <c r="F172" s="249" t="s">
        <v>320</v>
      </c>
      <c r="G172" s="75"/>
      <c r="H172" s="75"/>
      <c r="I172" s="204"/>
      <c r="J172" s="75"/>
      <c r="K172" s="75"/>
      <c r="L172" s="73"/>
      <c r="M172" s="250"/>
      <c r="N172" s="48"/>
      <c r="O172" s="48"/>
      <c r="P172" s="48"/>
      <c r="Q172" s="48"/>
      <c r="R172" s="48"/>
      <c r="S172" s="48"/>
      <c r="T172" s="96"/>
      <c r="AT172" s="25" t="s">
        <v>219</v>
      </c>
      <c r="AU172" s="25" t="s">
        <v>81</v>
      </c>
    </row>
    <row r="173" s="13" customFormat="1">
      <c r="B173" s="261"/>
      <c r="C173" s="262"/>
      <c r="D173" s="248" t="s">
        <v>221</v>
      </c>
      <c r="E173" s="262"/>
      <c r="F173" s="264" t="s">
        <v>838</v>
      </c>
      <c r="G173" s="262"/>
      <c r="H173" s="265">
        <v>0</v>
      </c>
      <c r="I173" s="266"/>
      <c r="J173" s="262"/>
      <c r="K173" s="262"/>
      <c r="L173" s="267"/>
      <c r="M173" s="268"/>
      <c r="N173" s="269"/>
      <c r="O173" s="269"/>
      <c r="P173" s="269"/>
      <c r="Q173" s="269"/>
      <c r="R173" s="269"/>
      <c r="S173" s="269"/>
      <c r="T173" s="270"/>
      <c r="AT173" s="271" t="s">
        <v>221</v>
      </c>
      <c r="AU173" s="271" t="s">
        <v>81</v>
      </c>
      <c r="AV173" s="13" t="s">
        <v>81</v>
      </c>
      <c r="AW173" s="13" t="s">
        <v>6</v>
      </c>
      <c r="AX173" s="13" t="s">
        <v>79</v>
      </c>
      <c r="AY173" s="271" t="s">
        <v>210</v>
      </c>
    </row>
    <row r="174" s="1" customFormat="1" ht="34.2" customHeight="1">
      <c r="B174" s="47"/>
      <c r="C174" s="236" t="s">
        <v>327</v>
      </c>
      <c r="D174" s="236" t="s">
        <v>212</v>
      </c>
      <c r="E174" s="237" t="s">
        <v>839</v>
      </c>
      <c r="F174" s="238" t="s">
        <v>840</v>
      </c>
      <c r="G174" s="239" t="s">
        <v>258</v>
      </c>
      <c r="H174" s="240">
        <v>361.20499999999998</v>
      </c>
      <c r="I174" s="241"/>
      <c r="J174" s="242">
        <f>ROUND(I174*H174,2)</f>
        <v>0</v>
      </c>
      <c r="K174" s="238" t="s">
        <v>216</v>
      </c>
      <c r="L174" s="73"/>
      <c r="M174" s="243" t="s">
        <v>21</v>
      </c>
      <c r="N174" s="244" t="s">
        <v>43</v>
      </c>
      <c r="O174" s="48"/>
      <c r="P174" s="245">
        <f>O174*H174</f>
        <v>0</v>
      </c>
      <c r="Q174" s="245">
        <v>0</v>
      </c>
      <c r="R174" s="245">
        <f>Q174*H174</f>
        <v>0</v>
      </c>
      <c r="S174" s="245">
        <v>0</v>
      </c>
      <c r="T174" s="246">
        <f>S174*H174</f>
        <v>0</v>
      </c>
      <c r="AR174" s="25" t="s">
        <v>217</v>
      </c>
      <c r="AT174" s="25" t="s">
        <v>212</v>
      </c>
      <c r="AU174" s="25" t="s">
        <v>81</v>
      </c>
      <c r="AY174" s="25" t="s">
        <v>210</v>
      </c>
      <c r="BE174" s="247">
        <f>IF(N174="základní",J174,0)</f>
        <v>0</v>
      </c>
      <c r="BF174" s="247">
        <f>IF(N174="snížená",J174,0)</f>
        <v>0</v>
      </c>
      <c r="BG174" s="247">
        <f>IF(N174="zákl. přenesená",J174,0)</f>
        <v>0</v>
      </c>
      <c r="BH174" s="247">
        <f>IF(N174="sníž. přenesená",J174,0)</f>
        <v>0</v>
      </c>
      <c r="BI174" s="247">
        <f>IF(N174="nulová",J174,0)</f>
        <v>0</v>
      </c>
      <c r="BJ174" s="25" t="s">
        <v>79</v>
      </c>
      <c r="BK174" s="247">
        <f>ROUND(I174*H174,2)</f>
        <v>0</v>
      </c>
      <c r="BL174" s="25" t="s">
        <v>217</v>
      </c>
      <c r="BM174" s="25" t="s">
        <v>841</v>
      </c>
    </row>
    <row r="175" s="1" customFormat="1">
      <c r="B175" s="47"/>
      <c r="C175" s="75"/>
      <c r="D175" s="248" t="s">
        <v>219</v>
      </c>
      <c r="E175" s="75"/>
      <c r="F175" s="283" t="s">
        <v>326</v>
      </c>
      <c r="G175" s="75"/>
      <c r="H175" s="75"/>
      <c r="I175" s="204"/>
      <c r="J175" s="75"/>
      <c r="K175" s="75"/>
      <c r="L175" s="73"/>
      <c r="M175" s="250"/>
      <c r="N175" s="48"/>
      <c r="O175" s="48"/>
      <c r="P175" s="48"/>
      <c r="Q175" s="48"/>
      <c r="R175" s="48"/>
      <c r="S175" s="48"/>
      <c r="T175" s="96"/>
      <c r="AT175" s="25" t="s">
        <v>219</v>
      </c>
      <c r="AU175" s="25" t="s">
        <v>81</v>
      </c>
    </row>
    <row r="176" s="12" customFormat="1">
      <c r="B176" s="251"/>
      <c r="C176" s="252"/>
      <c r="D176" s="248" t="s">
        <v>221</v>
      </c>
      <c r="E176" s="253" t="s">
        <v>21</v>
      </c>
      <c r="F176" s="254" t="s">
        <v>775</v>
      </c>
      <c r="G176" s="252"/>
      <c r="H176" s="253" t="s">
        <v>21</v>
      </c>
      <c r="I176" s="255"/>
      <c r="J176" s="252"/>
      <c r="K176" s="252"/>
      <c r="L176" s="256"/>
      <c r="M176" s="257"/>
      <c r="N176" s="258"/>
      <c r="O176" s="258"/>
      <c r="P176" s="258"/>
      <c r="Q176" s="258"/>
      <c r="R176" s="258"/>
      <c r="S176" s="258"/>
      <c r="T176" s="259"/>
      <c r="AT176" s="260" t="s">
        <v>221</v>
      </c>
      <c r="AU176" s="260" t="s">
        <v>81</v>
      </c>
      <c r="AV176" s="12" t="s">
        <v>79</v>
      </c>
      <c r="AW176" s="12" t="s">
        <v>35</v>
      </c>
      <c r="AX176" s="12" t="s">
        <v>72</v>
      </c>
      <c r="AY176" s="260" t="s">
        <v>210</v>
      </c>
    </row>
    <row r="177" s="12" customFormat="1">
      <c r="B177" s="251"/>
      <c r="C177" s="252"/>
      <c r="D177" s="248" t="s">
        <v>221</v>
      </c>
      <c r="E177" s="253" t="s">
        <v>21</v>
      </c>
      <c r="F177" s="254" t="s">
        <v>776</v>
      </c>
      <c r="G177" s="252"/>
      <c r="H177" s="253" t="s">
        <v>21</v>
      </c>
      <c r="I177" s="255"/>
      <c r="J177" s="252"/>
      <c r="K177" s="252"/>
      <c r="L177" s="256"/>
      <c r="M177" s="257"/>
      <c r="N177" s="258"/>
      <c r="O177" s="258"/>
      <c r="P177" s="258"/>
      <c r="Q177" s="258"/>
      <c r="R177" s="258"/>
      <c r="S177" s="258"/>
      <c r="T177" s="259"/>
      <c r="AT177" s="260" t="s">
        <v>221</v>
      </c>
      <c r="AU177" s="260" t="s">
        <v>81</v>
      </c>
      <c r="AV177" s="12" t="s">
        <v>79</v>
      </c>
      <c r="AW177" s="12" t="s">
        <v>35</v>
      </c>
      <c r="AX177" s="12" t="s">
        <v>72</v>
      </c>
      <c r="AY177" s="260" t="s">
        <v>210</v>
      </c>
    </row>
    <row r="178" s="13" customFormat="1">
      <c r="B178" s="261"/>
      <c r="C178" s="262"/>
      <c r="D178" s="248" t="s">
        <v>221</v>
      </c>
      <c r="E178" s="263" t="s">
        <v>21</v>
      </c>
      <c r="F178" s="264" t="s">
        <v>777</v>
      </c>
      <c r="G178" s="262"/>
      <c r="H178" s="265">
        <v>20.087</v>
      </c>
      <c r="I178" s="266"/>
      <c r="J178" s="262"/>
      <c r="K178" s="262"/>
      <c r="L178" s="267"/>
      <c r="M178" s="268"/>
      <c r="N178" s="269"/>
      <c r="O178" s="269"/>
      <c r="P178" s="269"/>
      <c r="Q178" s="269"/>
      <c r="R178" s="269"/>
      <c r="S178" s="269"/>
      <c r="T178" s="270"/>
      <c r="AT178" s="271" t="s">
        <v>221</v>
      </c>
      <c r="AU178" s="271" t="s">
        <v>81</v>
      </c>
      <c r="AV178" s="13" t="s">
        <v>81</v>
      </c>
      <c r="AW178" s="13" t="s">
        <v>35</v>
      </c>
      <c r="AX178" s="13" t="s">
        <v>72</v>
      </c>
      <c r="AY178" s="271" t="s">
        <v>210</v>
      </c>
    </row>
    <row r="179" s="12" customFormat="1">
      <c r="B179" s="251"/>
      <c r="C179" s="252"/>
      <c r="D179" s="248" t="s">
        <v>221</v>
      </c>
      <c r="E179" s="253" t="s">
        <v>21</v>
      </c>
      <c r="F179" s="254" t="s">
        <v>778</v>
      </c>
      <c r="G179" s="252"/>
      <c r="H179" s="253" t="s">
        <v>21</v>
      </c>
      <c r="I179" s="255"/>
      <c r="J179" s="252"/>
      <c r="K179" s="252"/>
      <c r="L179" s="256"/>
      <c r="M179" s="257"/>
      <c r="N179" s="258"/>
      <c r="O179" s="258"/>
      <c r="P179" s="258"/>
      <c r="Q179" s="258"/>
      <c r="R179" s="258"/>
      <c r="S179" s="258"/>
      <c r="T179" s="259"/>
      <c r="AT179" s="260" t="s">
        <v>221</v>
      </c>
      <c r="AU179" s="260" t="s">
        <v>81</v>
      </c>
      <c r="AV179" s="12" t="s">
        <v>79</v>
      </c>
      <c r="AW179" s="12" t="s">
        <v>35</v>
      </c>
      <c r="AX179" s="12" t="s">
        <v>72</v>
      </c>
      <c r="AY179" s="260" t="s">
        <v>210</v>
      </c>
    </row>
    <row r="180" s="12" customFormat="1">
      <c r="B180" s="251"/>
      <c r="C180" s="252"/>
      <c r="D180" s="248" t="s">
        <v>221</v>
      </c>
      <c r="E180" s="253" t="s">
        <v>21</v>
      </c>
      <c r="F180" s="254" t="s">
        <v>779</v>
      </c>
      <c r="G180" s="252"/>
      <c r="H180" s="253" t="s">
        <v>21</v>
      </c>
      <c r="I180" s="255"/>
      <c r="J180" s="252"/>
      <c r="K180" s="252"/>
      <c r="L180" s="256"/>
      <c r="M180" s="257"/>
      <c r="N180" s="258"/>
      <c r="O180" s="258"/>
      <c r="P180" s="258"/>
      <c r="Q180" s="258"/>
      <c r="R180" s="258"/>
      <c r="S180" s="258"/>
      <c r="T180" s="259"/>
      <c r="AT180" s="260" t="s">
        <v>221</v>
      </c>
      <c r="AU180" s="260" t="s">
        <v>81</v>
      </c>
      <c r="AV180" s="12" t="s">
        <v>79</v>
      </c>
      <c r="AW180" s="12" t="s">
        <v>35</v>
      </c>
      <c r="AX180" s="12" t="s">
        <v>72</v>
      </c>
      <c r="AY180" s="260" t="s">
        <v>210</v>
      </c>
    </row>
    <row r="181" s="13" customFormat="1">
      <c r="B181" s="261"/>
      <c r="C181" s="262"/>
      <c r="D181" s="248" t="s">
        <v>221</v>
      </c>
      <c r="E181" s="263" t="s">
        <v>21</v>
      </c>
      <c r="F181" s="264" t="s">
        <v>780</v>
      </c>
      <c r="G181" s="262"/>
      <c r="H181" s="265">
        <v>47.472000000000001</v>
      </c>
      <c r="I181" s="266"/>
      <c r="J181" s="262"/>
      <c r="K181" s="262"/>
      <c r="L181" s="267"/>
      <c r="M181" s="268"/>
      <c r="N181" s="269"/>
      <c r="O181" s="269"/>
      <c r="P181" s="269"/>
      <c r="Q181" s="269"/>
      <c r="R181" s="269"/>
      <c r="S181" s="269"/>
      <c r="T181" s="270"/>
      <c r="AT181" s="271" t="s">
        <v>221</v>
      </c>
      <c r="AU181" s="271" t="s">
        <v>81</v>
      </c>
      <c r="AV181" s="13" t="s">
        <v>81</v>
      </c>
      <c r="AW181" s="13" t="s">
        <v>35</v>
      </c>
      <c r="AX181" s="13" t="s">
        <v>72</v>
      </c>
      <c r="AY181" s="271" t="s">
        <v>210</v>
      </c>
    </row>
    <row r="182" s="13" customFormat="1">
      <c r="B182" s="261"/>
      <c r="C182" s="262"/>
      <c r="D182" s="248" t="s">
        <v>221</v>
      </c>
      <c r="E182" s="263" t="s">
        <v>21</v>
      </c>
      <c r="F182" s="264" t="s">
        <v>781</v>
      </c>
      <c r="G182" s="262"/>
      <c r="H182" s="265">
        <v>2.1600000000000001</v>
      </c>
      <c r="I182" s="266"/>
      <c r="J182" s="262"/>
      <c r="K182" s="262"/>
      <c r="L182" s="267"/>
      <c r="M182" s="268"/>
      <c r="N182" s="269"/>
      <c r="O182" s="269"/>
      <c r="P182" s="269"/>
      <c r="Q182" s="269"/>
      <c r="R182" s="269"/>
      <c r="S182" s="269"/>
      <c r="T182" s="270"/>
      <c r="AT182" s="271" t="s">
        <v>221</v>
      </c>
      <c r="AU182" s="271" t="s">
        <v>81</v>
      </c>
      <c r="AV182" s="13" t="s">
        <v>81</v>
      </c>
      <c r="AW182" s="13" t="s">
        <v>35</v>
      </c>
      <c r="AX182" s="13" t="s">
        <v>72</v>
      </c>
      <c r="AY182" s="271" t="s">
        <v>210</v>
      </c>
    </row>
    <row r="183" s="12" customFormat="1">
      <c r="B183" s="251"/>
      <c r="C183" s="252"/>
      <c r="D183" s="248" t="s">
        <v>221</v>
      </c>
      <c r="E183" s="253" t="s">
        <v>21</v>
      </c>
      <c r="F183" s="254" t="s">
        <v>782</v>
      </c>
      <c r="G183" s="252"/>
      <c r="H183" s="253" t="s">
        <v>21</v>
      </c>
      <c r="I183" s="255"/>
      <c r="J183" s="252"/>
      <c r="K183" s="252"/>
      <c r="L183" s="256"/>
      <c r="M183" s="257"/>
      <c r="N183" s="258"/>
      <c r="O183" s="258"/>
      <c r="P183" s="258"/>
      <c r="Q183" s="258"/>
      <c r="R183" s="258"/>
      <c r="S183" s="258"/>
      <c r="T183" s="259"/>
      <c r="AT183" s="260" t="s">
        <v>221</v>
      </c>
      <c r="AU183" s="260" t="s">
        <v>81</v>
      </c>
      <c r="AV183" s="12" t="s">
        <v>79</v>
      </c>
      <c r="AW183" s="12" t="s">
        <v>35</v>
      </c>
      <c r="AX183" s="12" t="s">
        <v>72</v>
      </c>
      <c r="AY183" s="260" t="s">
        <v>210</v>
      </c>
    </row>
    <row r="184" s="13" customFormat="1">
      <c r="B184" s="261"/>
      <c r="C184" s="262"/>
      <c r="D184" s="248" t="s">
        <v>221</v>
      </c>
      <c r="E184" s="263" t="s">
        <v>21</v>
      </c>
      <c r="F184" s="264" t="s">
        <v>783</v>
      </c>
      <c r="G184" s="262"/>
      <c r="H184" s="265">
        <v>286.35000000000002</v>
      </c>
      <c r="I184" s="266"/>
      <c r="J184" s="262"/>
      <c r="K184" s="262"/>
      <c r="L184" s="267"/>
      <c r="M184" s="268"/>
      <c r="N184" s="269"/>
      <c r="O184" s="269"/>
      <c r="P184" s="269"/>
      <c r="Q184" s="269"/>
      <c r="R184" s="269"/>
      <c r="S184" s="269"/>
      <c r="T184" s="270"/>
      <c r="AT184" s="271" t="s">
        <v>221</v>
      </c>
      <c r="AU184" s="271" t="s">
        <v>81</v>
      </c>
      <c r="AV184" s="13" t="s">
        <v>81</v>
      </c>
      <c r="AW184" s="13" t="s">
        <v>35</v>
      </c>
      <c r="AX184" s="13" t="s">
        <v>72</v>
      </c>
      <c r="AY184" s="271" t="s">
        <v>210</v>
      </c>
    </row>
    <row r="185" s="12" customFormat="1">
      <c r="B185" s="251"/>
      <c r="C185" s="252"/>
      <c r="D185" s="248" t="s">
        <v>221</v>
      </c>
      <c r="E185" s="253" t="s">
        <v>21</v>
      </c>
      <c r="F185" s="254" t="s">
        <v>784</v>
      </c>
      <c r="G185" s="252"/>
      <c r="H185" s="253" t="s">
        <v>21</v>
      </c>
      <c r="I185" s="255"/>
      <c r="J185" s="252"/>
      <c r="K185" s="252"/>
      <c r="L185" s="256"/>
      <c r="M185" s="257"/>
      <c r="N185" s="258"/>
      <c r="O185" s="258"/>
      <c r="P185" s="258"/>
      <c r="Q185" s="258"/>
      <c r="R185" s="258"/>
      <c r="S185" s="258"/>
      <c r="T185" s="259"/>
      <c r="AT185" s="260" t="s">
        <v>221</v>
      </c>
      <c r="AU185" s="260" t="s">
        <v>81</v>
      </c>
      <c r="AV185" s="12" t="s">
        <v>79</v>
      </c>
      <c r="AW185" s="12" t="s">
        <v>35</v>
      </c>
      <c r="AX185" s="12" t="s">
        <v>72</v>
      </c>
      <c r="AY185" s="260" t="s">
        <v>210</v>
      </c>
    </row>
    <row r="186" s="13" customFormat="1">
      <c r="B186" s="261"/>
      <c r="C186" s="262"/>
      <c r="D186" s="248" t="s">
        <v>221</v>
      </c>
      <c r="E186" s="263" t="s">
        <v>21</v>
      </c>
      <c r="F186" s="264" t="s">
        <v>785</v>
      </c>
      <c r="G186" s="262"/>
      <c r="H186" s="265">
        <v>5.1360000000000001</v>
      </c>
      <c r="I186" s="266"/>
      <c r="J186" s="262"/>
      <c r="K186" s="262"/>
      <c r="L186" s="267"/>
      <c r="M186" s="268"/>
      <c r="N186" s="269"/>
      <c r="O186" s="269"/>
      <c r="P186" s="269"/>
      <c r="Q186" s="269"/>
      <c r="R186" s="269"/>
      <c r="S186" s="269"/>
      <c r="T186" s="270"/>
      <c r="AT186" s="271" t="s">
        <v>221</v>
      </c>
      <c r="AU186" s="271" t="s">
        <v>81</v>
      </c>
      <c r="AV186" s="13" t="s">
        <v>81</v>
      </c>
      <c r="AW186" s="13" t="s">
        <v>35</v>
      </c>
      <c r="AX186" s="13" t="s">
        <v>72</v>
      </c>
      <c r="AY186" s="271" t="s">
        <v>210</v>
      </c>
    </row>
    <row r="187" s="14" customFormat="1">
      <c r="B187" s="272"/>
      <c r="C187" s="273"/>
      <c r="D187" s="248" t="s">
        <v>221</v>
      </c>
      <c r="E187" s="274" t="s">
        <v>21</v>
      </c>
      <c r="F187" s="275" t="s">
        <v>227</v>
      </c>
      <c r="G187" s="273"/>
      <c r="H187" s="276">
        <v>361.20499999999998</v>
      </c>
      <c r="I187" s="277"/>
      <c r="J187" s="273"/>
      <c r="K187" s="273"/>
      <c r="L187" s="278"/>
      <c r="M187" s="279"/>
      <c r="N187" s="280"/>
      <c r="O187" s="280"/>
      <c r="P187" s="280"/>
      <c r="Q187" s="280"/>
      <c r="R187" s="280"/>
      <c r="S187" s="280"/>
      <c r="T187" s="281"/>
      <c r="AT187" s="282" t="s">
        <v>221</v>
      </c>
      <c r="AU187" s="282" t="s">
        <v>81</v>
      </c>
      <c r="AV187" s="14" t="s">
        <v>217</v>
      </c>
      <c r="AW187" s="14" t="s">
        <v>35</v>
      </c>
      <c r="AX187" s="14" t="s">
        <v>79</v>
      </c>
      <c r="AY187" s="282" t="s">
        <v>210</v>
      </c>
    </row>
    <row r="188" s="1" customFormat="1" ht="14.4" customHeight="1">
      <c r="B188" s="47"/>
      <c r="C188" s="236" t="s">
        <v>9</v>
      </c>
      <c r="D188" s="236" t="s">
        <v>212</v>
      </c>
      <c r="E188" s="237" t="s">
        <v>842</v>
      </c>
      <c r="F188" s="238" t="s">
        <v>843</v>
      </c>
      <c r="G188" s="239" t="s">
        <v>215</v>
      </c>
      <c r="H188" s="240">
        <v>3</v>
      </c>
      <c r="I188" s="241"/>
      <c r="J188" s="242">
        <f>ROUND(I188*H188,2)</f>
        <v>0</v>
      </c>
      <c r="K188" s="238" t="s">
        <v>21</v>
      </c>
      <c r="L188" s="73"/>
      <c r="M188" s="243" t="s">
        <v>21</v>
      </c>
      <c r="N188" s="244" t="s">
        <v>43</v>
      </c>
      <c r="O188" s="48"/>
      <c r="P188" s="245">
        <f>O188*H188</f>
        <v>0</v>
      </c>
      <c r="Q188" s="245">
        <v>0</v>
      </c>
      <c r="R188" s="245">
        <f>Q188*H188</f>
        <v>0</v>
      </c>
      <c r="S188" s="245">
        <v>0</v>
      </c>
      <c r="T188" s="246">
        <f>S188*H188</f>
        <v>0</v>
      </c>
      <c r="AR188" s="25" t="s">
        <v>217</v>
      </c>
      <c r="AT188" s="25" t="s">
        <v>212</v>
      </c>
      <c r="AU188" s="25" t="s">
        <v>81</v>
      </c>
      <c r="AY188" s="25" t="s">
        <v>210</v>
      </c>
      <c r="BE188" s="247">
        <f>IF(N188="základní",J188,0)</f>
        <v>0</v>
      </c>
      <c r="BF188" s="247">
        <f>IF(N188="snížená",J188,0)</f>
        <v>0</v>
      </c>
      <c r="BG188" s="247">
        <f>IF(N188="zákl. přenesená",J188,0)</f>
        <v>0</v>
      </c>
      <c r="BH188" s="247">
        <f>IF(N188="sníž. přenesená",J188,0)</f>
        <v>0</v>
      </c>
      <c r="BI188" s="247">
        <f>IF(N188="nulová",J188,0)</f>
        <v>0</v>
      </c>
      <c r="BJ188" s="25" t="s">
        <v>79</v>
      </c>
      <c r="BK188" s="247">
        <f>ROUND(I188*H188,2)</f>
        <v>0</v>
      </c>
      <c r="BL188" s="25" t="s">
        <v>217</v>
      </c>
      <c r="BM188" s="25" t="s">
        <v>844</v>
      </c>
    </row>
    <row r="189" s="12" customFormat="1">
      <c r="B189" s="251"/>
      <c r="C189" s="252"/>
      <c r="D189" s="248" t="s">
        <v>221</v>
      </c>
      <c r="E189" s="253" t="s">
        <v>21</v>
      </c>
      <c r="F189" s="254" t="s">
        <v>845</v>
      </c>
      <c r="G189" s="252"/>
      <c r="H189" s="253" t="s">
        <v>21</v>
      </c>
      <c r="I189" s="255"/>
      <c r="J189" s="252"/>
      <c r="K189" s="252"/>
      <c r="L189" s="256"/>
      <c r="M189" s="257"/>
      <c r="N189" s="258"/>
      <c r="O189" s="258"/>
      <c r="P189" s="258"/>
      <c r="Q189" s="258"/>
      <c r="R189" s="258"/>
      <c r="S189" s="258"/>
      <c r="T189" s="259"/>
      <c r="AT189" s="260" t="s">
        <v>221</v>
      </c>
      <c r="AU189" s="260" t="s">
        <v>81</v>
      </c>
      <c r="AV189" s="12" t="s">
        <v>79</v>
      </c>
      <c r="AW189" s="12" t="s">
        <v>35</v>
      </c>
      <c r="AX189" s="12" t="s">
        <v>72</v>
      </c>
      <c r="AY189" s="260" t="s">
        <v>210</v>
      </c>
    </row>
    <row r="190" s="12" customFormat="1">
      <c r="B190" s="251"/>
      <c r="C190" s="252"/>
      <c r="D190" s="248" t="s">
        <v>221</v>
      </c>
      <c r="E190" s="253" t="s">
        <v>21</v>
      </c>
      <c r="F190" s="254" t="s">
        <v>846</v>
      </c>
      <c r="G190" s="252"/>
      <c r="H190" s="253" t="s">
        <v>21</v>
      </c>
      <c r="I190" s="255"/>
      <c r="J190" s="252"/>
      <c r="K190" s="252"/>
      <c r="L190" s="256"/>
      <c r="M190" s="257"/>
      <c r="N190" s="258"/>
      <c r="O190" s="258"/>
      <c r="P190" s="258"/>
      <c r="Q190" s="258"/>
      <c r="R190" s="258"/>
      <c r="S190" s="258"/>
      <c r="T190" s="259"/>
      <c r="AT190" s="260" t="s">
        <v>221</v>
      </c>
      <c r="AU190" s="260" t="s">
        <v>81</v>
      </c>
      <c r="AV190" s="12" t="s">
        <v>79</v>
      </c>
      <c r="AW190" s="12" t="s">
        <v>35</v>
      </c>
      <c r="AX190" s="12" t="s">
        <v>72</v>
      </c>
      <c r="AY190" s="260" t="s">
        <v>210</v>
      </c>
    </row>
    <row r="191" s="13" customFormat="1">
      <c r="B191" s="261"/>
      <c r="C191" s="262"/>
      <c r="D191" s="248" t="s">
        <v>221</v>
      </c>
      <c r="E191" s="263" t="s">
        <v>21</v>
      </c>
      <c r="F191" s="264" t="s">
        <v>847</v>
      </c>
      <c r="G191" s="262"/>
      <c r="H191" s="265">
        <v>3</v>
      </c>
      <c r="I191" s="266"/>
      <c r="J191" s="262"/>
      <c r="K191" s="262"/>
      <c r="L191" s="267"/>
      <c r="M191" s="268"/>
      <c r="N191" s="269"/>
      <c r="O191" s="269"/>
      <c r="P191" s="269"/>
      <c r="Q191" s="269"/>
      <c r="R191" s="269"/>
      <c r="S191" s="269"/>
      <c r="T191" s="270"/>
      <c r="AT191" s="271" t="s">
        <v>221</v>
      </c>
      <c r="AU191" s="271" t="s">
        <v>81</v>
      </c>
      <c r="AV191" s="13" t="s">
        <v>81</v>
      </c>
      <c r="AW191" s="13" t="s">
        <v>35</v>
      </c>
      <c r="AX191" s="13" t="s">
        <v>79</v>
      </c>
      <c r="AY191" s="271" t="s">
        <v>210</v>
      </c>
    </row>
    <row r="192" s="11" customFormat="1" ht="29.88" customHeight="1">
      <c r="B192" s="220"/>
      <c r="C192" s="221"/>
      <c r="D192" s="222" t="s">
        <v>71</v>
      </c>
      <c r="E192" s="234" t="s">
        <v>81</v>
      </c>
      <c r="F192" s="234" t="s">
        <v>337</v>
      </c>
      <c r="G192" s="221"/>
      <c r="H192" s="221"/>
      <c r="I192" s="224"/>
      <c r="J192" s="235">
        <f>BK192</f>
        <v>0</v>
      </c>
      <c r="K192" s="221"/>
      <c r="L192" s="226"/>
      <c r="M192" s="227"/>
      <c r="N192" s="228"/>
      <c r="O192" s="228"/>
      <c r="P192" s="229">
        <f>SUM(P193:P297)</f>
        <v>0</v>
      </c>
      <c r="Q192" s="228"/>
      <c r="R192" s="229">
        <f>SUM(R193:R297)</f>
        <v>172.33828483021736</v>
      </c>
      <c r="S192" s="228"/>
      <c r="T192" s="230">
        <f>SUM(T193:T297)</f>
        <v>0</v>
      </c>
      <c r="AR192" s="231" t="s">
        <v>79</v>
      </c>
      <c r="AT192" s="232" t="s">
        <v>71</v>
      </c>
      <c r="AU192" s="232" t="s">
        <v>79</v>
      </c>
      <c r="AY192" s="231" t="s">
        <v>210</v>
      </c>
      <c r="BK192" s="233">
        <f>SUM(BK193:BK297)</f>
        <v>0</v>
      </c>
    </row>
    <row r="193" s="1" customFormat="1" ht="22.8" customHeight="1">
      <c r="B193" s="47"/>
      <c r="C193" s="236" t="s">
        <v>338</v>
      </c>
      <c r="D193" s="236" t="s">
        <v>212</v>
      </c>
      <c r="E193" s="237" t="s">
        <v>848</v>
      </c>
      <c r="F193" s="238" t="s">
        <v>849</v>
      </c>
      <c r="G193" s="239" t="s">
        <v>258</v>
      </c>
      <c r="H193" s="240">
        <v>61.418999999999997</v>
      </c>
      <c r="I193" s="241"/>
      <c r="J193" s="242">
        <f>ROUND(I193*H193,2)</f>
        <v>0</v>
      </c>
      <c r="K193" s="238" t="s">
        <v>216</v>
      </c>
      <c r="L193" s="73"/>
      <c r="M193" s="243" t="s">
        <v>21</v>
      </c>
      <c r="N193" s="244" t="s">
        <v>43</v>
      </c>
      <c r="O193" s="48"/>
      <c r="P193" s="245">
        <f>O193*H193</f>
        <v>0</v>
      </c>
      <c r="Q193" s="245">
        <v>2.4532922039999998</v>
      </c>
      <c r="R193" s="245">
        <f>Q193*H193</f>
        <v>150.67875387747597</v>
      </c>
      <c r="S193" s="245">
        <v>0</v>
      </c>
      <c r="T193" s="246">
        <f>S193*H193</f>
        <v>0</v>
      </c>
      <c r="AR193" s="25" t="s">
        <v>217</v>
      </c>
      <c r="AT193" s="25" t="s">
        <v>212</v>
      </c>
      <c r="AU193" s="25" t="s">
        <v>81</v>
      </c>
      <c r="AY193" s="25" t="s">
        <v>210</v>
      </c>
      <c r="BE193" s="247">
        <f>IF(N193="základní",J193,0)</f>
        <v>0</v>
      </c>
      <c r="BF193" s="247">
        <f>IF(N193="snížená",J193,0)</f>
        <v>0</v>
      </c>
      <c r="BG193" s="247">
        <f>IF(N193="zákl. přenesená",J193,0)</f>
        <v>0</v>
      </c>
      <c r="BH193" s="247">
        <f>IF(N193="sníž. přenesená",J193,0)</f>
        <v>0</v>
      </c>
      <c r="BI193" s="247">
        <f>IF(N193="nulová",J193,0)</f>
        <v>0</v>
      </c>
      <c r="BJ193" s="25" t="s">
        <v>79</v>
      </c>
      <c r="BK193" s="247">
        <f>ROUND(I193*H193,2)</f>
        <v>0</v>
      </c>
      <c r="BL193" s="25" t="s">
        <v>217</v>
      </c>
      <c r="BM193" s="25" t="s">
        <v>850</v>
      </c>
    </row>
    <row r="194" s="1" customFormat="1">
      <c r="B194" s="47"/>
      <c r="C194" s="75"/>
      <c r="D194" s="248" t="s">
        <v>219</v>
      </c>
      <c r="E194" s="75"/>
      <c r="F194" s="249" t="s">
        <v>851</v>
      </c>
      <c r="G194" s="75"/>
      <c r="H194" s="75"/>
      <c r="I194" s="204"/>
      <c r="J194" s="75"/>
      <c r="K194" s="75"/>
      <c r="L194" s="73"/>
      <c r="M194" s="250"/>
      <c r="N194" s="48"/>
      <c r="O194" s="48"/>
      <c r="P194" s="48"/>
      <c r="Q194" s="48"/>
      <c r="R194" s="48"/>
      <c r="S194" s="48"/>
      <c r="T194" s="96"/>
      <c r="AT194" s="25" t="s">
        <v>219</v>
      </c>
      <c r="AU194" s="25" t="s">
        <v>81</v>
      </c>
    </row>
    <row r="195" s="12" customFormat="1">
      <c r="B195" s="251"/>
      <c r="C195" s="252"/>
      <c r="D195" s="248" t="s">
        <v>221</v>
      </c>
      <c r="E195" s="253" t="s">
        <v>21</v>
      </c>
      <c r="F195" s="254" t="s">
        <v>852</v>
      </c>
      <c r="G195" s="252"/>
      <c r="H195" s="253" t="s">
        <v>21</v>
      </c>
      <c r="I195" s="255"/>
      <c r="J195" s="252"/>
      <c r="K195" s="252"/>
      <c r="L195" s="256"/>
      <c r="M195" s="257"/>
      <c r="N195" s="258"/>
      <c r="O195" s="258"/>
      <c r="P195" s="258"/>
      <c r="Q195" s="258"/>
      <c r="R195" s="258"/>
      <c r="S195" s="258"/>
      <c r="T195" s="259"/>
      <c r="AT195" s="260" t="s">
        <v>221</v>
      </c>
      <c r="AU195" s="260" t="s">
        <v>81</v>
      </c>
      <c r="AV195" s="12" t="s">
        <v>79</v>
      </c>
      <c r="AW195" s="12" t="s">
        <v>35</v>
      </c>
      <c r="AX195" s="12" t="s">
        <v>72</v>
      </c>
      <c r="AY195" s="260" t="s">
        <v>210</v>
      </c>
    </row>
    <row r="196" s="13" customFormat="1">
      <c r="B196" s="261"/>
      <c r="C196" s="262"/>
      <c r="D196" s="248" t="s">
        <v>221</v>
      </c>
      <c r="E196" s="263" t="s">
        <v>21</v>
      </c>
      <c r="F196" s="264" t="s">
        <v>853</v>
      </c>
      <c r="G196" s="262"/>
      <c r="H196" s="265">
        <v>5.5220000000000002</v>
      </c>
      <c r="I196" s="266"/>
      <c r="J196" s="262"/>
      <c r="K196" s="262"/>
      <c r="L196" s="267"/>
      <c r="M196" s="268"/>
      <c r="N196" s="269"/>
      <c r="O196" s="269"/>
      <c r="P196" s="269"/>
      <c r="Q196" s="269"/>
      <c r="R196" s="269"/>
      <c r="S196" s="269"/>
      <c r="T196" s="270"/>
      <c r="AT196" s="271" t="s">
        <v>221</v>
      </c>
      <c r="AU196" s="271" t="s">
        <v>81</v>
      </c>
      <c r="AV196" s="13" t="s">
        <v>81</v>
      </c>
      <c r="AW196" s="13" t="s">
        <v>35</v>
      </c>
      <c r="AX196" s="13" t="s">
        <v>72</v>
      </c>
      <c r="AY196" s="271" t="s">
        <v>210</v>
      </c>
    </row>
    <row r="197" s="13" customFormat="1">
      <c r="B197" s="261"/>
      <c r="C197" s="262"/>
      <c r="D197" s="248" t="s">
        <v>221</v>
      </c>
      <c r="E197" s="263" t="s">
        <v>21</v>
      </c>
      <c r="F197" s="264" t="s">
        <v>854</v>
      </c>
      <c r="G197" s="262"/>
      <c r="H197" s="265">
        <v>3.3420000000000001</v>
      </c>
      <c r="I197" s="266"/>
      <c r="J197" s="262"/>
      <c r="K197" s="262"/>
      <c r="L197" s="267"/>
      <c r="M197" s="268"/>
      <c r="N197" s="269"/>
      <c r="O197" s="269"/>
      <c r="P197" s="269"/>
      <c r="Q197" s="269"/>
      <c r="R197" s="269"/>
      <c r="S197" s="269"/>
      <c r="T197" s="270"/>
      <c r="AT197" s="271" t="s">
        <v>221</v>
      </c>
      <c r="AU197" s="271" t="s">
        <v>81</v>
      </c>
      <c r="AV197" s="13" t="s">
        <v>81</v>
      </c>
      <c r="AW197" s="13" t="s">
        <v>35</v>
      </c>
      <c r="AX197" s="13" t="s">
        <v>72</v>
      </c>
      <c r="AY197" s="271" t="s">
        <v>210</v>
      </c>
    </row>
    <row r="198" s="13" customFormat="1">
      <c r="B198" s="261"/>
      <c r="C198" s="262"/>
      <c r="D198" s="248" t="s">
        <v>221</v>
      </c>
      <c r="E198" s="263" t="s">
        <v>21</v>
      </c>
      <c r="F198" s="264" t="s">
        <v>855</v>
      </c>
      <c r="G198" s="262"/>
      <c r="H198" s="265">
        <v>4.3780000000000001</v>
      </c>
      <c r="I198" s="266"/>
      <c r="J198" s="262"/>
      <c r="K198" s="262"/>
      <c r="L198" s="267"/>
      <c r="M198" s="268"/>
      <c r="N198" s="269"/>
      <c r="O198" s="269"/>
      <c r="P198" s="269"/>
      <c r="Q198" s="269"/>
      <c r="R198" s="269"/>
      <c r="S198" s="269"/>
      <c r="T198" s="270"/>
      <c r="AT198" s="271" t="s">
        <v>221</v>
      </c>
      <c r="AU198" s="271" t="s">
        <v>81</v>
      </c>
      <c r="AV198" s="13" t="s">
        <v>81</v>
      </c>
      <c r="AW198" s="13" t="s">
        <v>35</v>
      </c>
      <c r="AX198" s="13" t="s">
        <v>72</v>
      </c>
      <c r="AY198" s="271" t="s">
        <v>210</v>
      </c>
    </row>
    <row r="199" s="13" customFormat="1">
      <c r="B199" s="261"/>
      <c r="C199" s="262"/>
      <c r="D199" s="248" t="s">
        <v>221</v>
      </c>
      <c r="E199" s="263" t="s">
        <v>21</v>
      </c>
      <c r="F199" s="264" t="s">
        <v>856</v>
      </c>
      <c r="G199" s="262"/>
      <c r="H199" s="265">
        <v>0.41299999999999998</v>
      </c>
      <c r="I199" s="266"/>
      <c r="J199" s="262"/>
      <c r="K199" s="262"/>
      <c r="L199" s="267"/>
      <c r="M199" s="268"/>
      <c r="N199" s="269"/>
      <c r="O199" s="269"/>
      <c r="P199" s="269"/>
      <c r="Q199" s="269"/>
      <c r="R199" s="269"/>
      <c r="S199" s="269"/>
      <c r="T199" s="270"/>
      <c r="AT199" s="271" t="s">
        <v>221</v>
      </c>
      <c r="AU199" s="271" t="s">
        <v>81</v>
      </c>
      <c r="AV199" s="13" t="s">
        <v>81</v>
      </c>
      <c r="AW199" s="13" t="s">
        <v>35</v>
      </c>
      <c r="AX199" s="13" t="s">
        <v>72</v>
      </c>
      <c r="AY199" s="271" t="s">
        <v>210</v>
      </c>
    </row>
    <row r="200" s="13" customFormat="1">
      <c r="B200" s="261"/>
      <c r="C200" s="262"/>
      <c r="D200" s="248" t="s">
        <v>221</v>
      </c>
      <c r="E200" s="263" t="s">
        <v>21</v>
      </c>
      <c r="F200" s="264" t="s">
        <v>857</v>
      </c>
      <c r="G200" s="262"/>
      <c r="H200" s="265">
        <v>1.7410000000000001</v>
      </c>
      <c r="I200" s="266"/>
      <c r="J200" s="262"/>
      <c r="K200" s="262"/>
      <c r="L200" s="267"/>
      <c r="M200" s="268"/>
      <c r="N200" s="269"/>
      <c r="O200" s="269"/>
      <c r="P200" s="269"/>
      <c r="Q200" s="269"/>
      <c r="R200" s="269"/>
      <c r="S200" s="269"/>
      <c r="T200" s="270"/>
      <c r="AT200" s="271" t="s">
        <v>221</v>
      </c>
      <c r="AU200" s="271" t="s">
        <v>81</v>
      </c>
      <c r="AV200" s="13" t="s">
        <v>81</v>
      </c>
      <c r="AW200" s="13" t="s">
        <v>35</v>
      </c>
      <c r="AX200" s="13" t="s">
        <v>72</v>
      </c>
      <c r="AY200" s="271" t="s">
        <v>210</v>
      </c>
    </row>
    <row r="201" s="13" customFormat="1">
      <c r="B201" s="261"/>
      <c r="C201" s="262"/>
      <c r="D201" s="248" t="s">
        <v>221</v>
      </c>
      <c r="E201" s="263" t="s">
        <v>21</v>
      </c>
      <c r="F201" s="264" t="s">
        <v>858</v>
      </c>
      <c r="G201" s="262"/>
      <c r="H201" s="265">
        <v>3.0699999999999998</v>
      </c>
      <c r="I201" s="266"/>
      <c r="J201" s="262"/>
      <c r="K201" s="262"/>
      <c r="L201" s="267"/>
      <c r="M201" s="268"/>
      <c r="N201" s="269"/>
      <c r="O201" s="269"/>
      <c r="P201" s="269"/>
      <c r="Q201" s="269"/>
      <c r="R201" s="269"/>
      <c r="S201" s="269"/>
      <c r="T201" s="270"/>
      <c r="AT201" s="271" t="s">
        <v>221</v>
      </c>
      <c r="AU201" s="271" t="s">
        <v>81</v>
      </c>
      <c r="AV201" s="13" t="s">
        <v>81</v>
      </c>
      <c r="AW201" s="13" t="s">
        <v>35</v>
      </c>
      <c r="AX201" s="13" t="s">
        <v>72</v>
      </c>
      <c r="AY201" s="271" t="s">
        <v>210</v>
      </c>
    </row>
    <row r="202" s="13" customFormat="1">
      <c r="B202" s="261"/>
      <c r="C202" s="262"/>
      <c r="D202" s="248" t="s">
        <v>221</v>
      </c>
      <c r="E202" s="263" t="s">
        <v>21</v>
      </c>
      <c r="F202" s="264" t="s">
        <v>859</v>
      </c>
      <c r="G202" s="262"/>
      <c r="H202" s="265">
        <v>0.89000000000000001</v>
      </c>
      <c r="I202" s="266"/>
      <c r="J202" s="262"/>
      <c r="K202" s="262"/>
      <c r="L202" s="267"/>
      <c r="M202" s="268"/>
      <c r="N202" s="269"/>
      <c r="O202" s="269"/>
      <c r="P202" s="269"/>
      <c r="Q202" s="269"/>
      <c r="R202" s="269"/>
      <c r="S202" s="269"/>
      <c r="T202" s="270"/>
      <c r="AT202" s="271" t="s">
        <v>221</v>
      </c>
      <c r="AU202" s="271" t="s">
        <v>81</v>
      </c>
      <c r="AV202" s="13" t="s">
        <v>81</v>
      </c>
      <c r="AW202" s="13" t="s">
        <v>35</v>
      </c>
      <c r="AX202" s="13" t="s">
        <v>72</v>
      </c>
      <c r="AY202" s="271" t="s">
        <v>210</v>
      </c>
    </row>
    <row r="203" s="13" customFormat="1">
      <c r="B203" s="261"/>
      <c r="C203" s="262"/>
      <c r="D203" s="248" t="s">
        <v>221</v>
      </c>
      <c r="E203" s="263" t="s">
        <v>21</v>
      </c>
      <c r="F203" s="264" t="s">
        <v>860</v>
      </c>
      <c r="G203" s="262"/>
      <c r="H203" s="265">
        <v>1.0940000000000001</v>
      </c>
      <c r="I203" s="266"/>
      <c r="J203" s="262"/>
      <c r="K203" s="262"/>
      <c r="L203" s="267"/>
      <c r="M203" s="268"/>
      <c r="N203" s="269"/>
      <c r="O203" s="269"/>
      <c r="P203" s="269"/>
      <c r="Q203" s="269"/>
      <c r="R203" s="269"/>
      <c r="S203" s="269"/>
      <c r="T203" s="270"/>
      <c r="AT203" s="271" t="s">
        <v>221</v>
      </c>
      <c r="AU203" s="271" t="s">
        <v>81</v>
      </c>
      <c r="AV203" s="13" t="s">
        <v>81</v>
      </c>
      <c r="AW203" s="13" t="s">
        <v>35</v>
      </c>
      <c r="AX203" s="13" t="s">
        <v>72</v>
      </c>
      <c r="AY203" s="271" t="s">
        <v>210</v>
      </c>
    </row>
    <row r="204" s="13" customFormat="1">
      <c r="B204" s="261"/>
      <c r="C204" s="262"/>
      <c r="D204" s="248" t="s">
        <v>221</v>
      </c>
      <c r="E204" s="263" t="s">
        <v>21</v>
      </c>
      <c r="F204" s="264" t="s">
        <v>856</v>
      </c>
      <c r="G204" s="262"/>
      <c r="H204" s="265">
        <v>0.41299999999999998</v>
      </c>
      <c r="I204" s="266"/>
      <c r="J204" s="262"/>
      <c r="K204" s="262"/>
      <c r="L204" s="267"/>
      <c r="M204" s="268"/>
      <c r="N204" s="269"/>
      <c r="O204" s="269"/>
      <c r="P204" s="269"/>
      <c r="Q204" s="269"/>
      <c r="R204" s="269"/>
      <c r="S204" s="269"/>
      <c r="T204" s="270"/>
      <c r="AT204" s="271" t="s">
        <v>221</v>
      </c>
      <c r="AU204" s="271" t="s">
        <v>81</v>
      </c>
      <c r="AV204" s="13" t="s">
        <v>81</v>
      </c>
      <c r="AW204" s="13" t="s">
        <v>35</v>
      </c>
      <c r="AX204" s="13" t="s">
        <v>72</v>
      </c>
      <c r="AY204" s="271" t="s">
        <v>210</v>
      </c>
    </row>
    <row r="205" s="13" customFormat="1">
      <c r="B205" s="261"/>
      <c r="C205" s="262"/>
      <c r="D205" s="248" t="s">
        <v>221</v>
      </c>
      <c r="E205" s="263" t="s">
        <v>21</v>
      </c>
      <c r="F205" s="264" t="s">
        <v>857</v>
      </c>
      <c r="G205" s="262"/>
      <c r="H205" s="265">
        <v>1.7410000000000001</v>
      </c>
      <c r="I205" s="266"/>
      <c r="J205" s="262"/>
      <c r="K205" s="262"/>
      <c r="L205" s="267"/>
      <c r="M205" s="268"/>
      <c r="N205" s="269"/>
      <c r="O205" s="269"/>
      <c r="P205" s="269"/>
      <c r="Q205" s="269"/>
      <c r="R205" s="269"/>
      <c r="S205" s="269"/>
      <c r="T205" s="270"/>
      <c r="AT205" s="271" t="s">
        <v>221</v>
      </c>
      <c r="AU205" s="271" t="s">
        <v>81</v>
      </c>
      <c r="AV205" s="13" t="s">
        <v>81</v>
      </c>
      <c r="AW205" s="13" t="s">
        <v>35</v>
      </c>
      <c r="AX205" s="13" t="s">
        <v>72</v>
      </c>
      <c r="AY205" s="271" t="s">
        <v>210</v>
      </c>
    </row>
    <row r="206" s="15" customFormat="1">
      <c r="B206" s="294"/>
      <c r="C206" s="295"/>
      <c r="D206" s="248" t="s">
        <v>221</v>
      </c>
      <c r="E206" s="296" t="s">
        <v>21</v>
      </c>
      <c r="F206" s="297" t="s">
        <v>424</v>
      </c>
      <c r="G206" s="295"/>
      <c r="H206" s="298">
        <v>22.603999999999999</v>
      </c>
      <c r="I206" s="299"/>
      <c r="J206" s="295"/>
      <c r="K206" s="295"/>
      <c r="L206" s="300"/>
      <c r="M206" s="301"/>
      <c r="N206" s="302"/>
      <c r="O206" s="302"/>
      <c r="P206" s="302"/>
      <c r="Q206" s="302"/>
      <c r="R206" s="302"/>
      <c r="S206" s="302"/>
      <c r="T206" s="303"/>
      <c r="AT206" s="304" t="s">
        <v>221</v>
      </c>
      <c r="AU206" s="304" t="s">
        <v>81</v>
      </c>
      <c r="AV206" s="15" t="s">
        <v>233</v>
      </c>
      <c r="AW206" s="15" t="s">
        <v>35</v>
      </c>
      <c r="AX206" s="15" t="s">
        <v>72</v>
      </c>
      <c r="AY206" s="304" t="s">
        <v>210</v>
      </c>
    </row>
    <row r="207" s="13" customFormat="1">
      <c r="B207" s="261"/>
      <c r="C207" s="262"/>
      <c r="D207" s="248" t="s">
        <v>221</v>
      </c>
      <c r="E207" s="263" t="s">
        <v>21</v>
      </c>
      <c r="F207" s="264" t="s">
        <v>861</v>
      </c>
      <c r="G207" s="262"/>
      <c r="H207" s="265">
        <v>6.9020000000000001</v>
      </c>
      <c r="I207" s="266"/>
      <c r="J207" s="262"/>
      <c r="K207" s="262"/>
      <c r="L207" s="267"/>
      <c r="M207" s="268"/>
      <c r="N207" s="269"/>
      <c r="O207" s="269"/>
      <c r="P207" s="269"/>
      <c r="Q207" s="269"/>
      <c r="R207" s="269"/>
      <c r="S207" s="269"/>
      <c r="T207" s="270"/>
      <c r="AT207" s="271" t="s">
        <v>221</v>
      </c>
      <c r="AU207" s="271" t="s">
        <v>81</v>
      </c>
      <c r="AV207" s="13" t="s">
        <v>81</v>
      </c>
      <c r="AW207" s="13" t="s">
        <v>35</v>
      </c>
      <c r="AX207" s="13" t="s">
        <v>72</v>
      </c>
      <c r="AY207" s="271" t="s">
        <v>210</v>
      </c>
    </row>
    <row r="208" s="13" customFormat="1">
      <c r="B208" s="261"/>
      <c r="C208" s="262"/>
      <c r="D208" s="248" t="s">
        <v>221</v>
      </c>
      <c r="E208" s="263" t="s">
        <v>21</v>
      </c>
      <c r="F208" s="264" t="s">
        <v>862</v>
      </c>
      <c r="G208" s="262"/>
      <c r="H208" s="265">
        <v>0.23200000000000001</v>
      </c>
      <c r="I208" s="266"/>
      <c r="J208" s="262"/>
      <c r="K208" s="262"/>
      <c r="L208" s="267"/>
      <c r="M208" s="268"/>
      <c r="N208" s="269"/>
      <c r="O208" s="269"/>
      <c r="P208" s="269"/>
      <c r="Q208" s="269"/>
      <c r="R208" s="269"/>
      <c r="S208" s="269"/>
      <c r="T208" s="270"/>
      <c r="AT208" s="271" t="s">
        <v>221</v>
      </c>
      <c r="AU208" s="271" t="s">
        <v>81</v>
      </c>
      <c r="AV208" s="13" t="s">
        <v>81</v>
      </c>
      <c r="AW208" s="13" t="s">
        <v>35</v>
      </c>
      <c r="AX208" s="13" t="s">
        <v>72</v>
      </c>
      <c r="AY208" s="271" t="s">
        <v>210</v>
      </c>
    </row>
    <row r="209" s="13" customFormat="1">
      <c r="B209" s="261"/>
      <c r="C209" s="262"/>
      <c r="D209" s="248" t="s">
        <v>221</v>
      </c>
      <c r="E209" s="263" t="s">
        <v>21</v>
      </c>
      <c r="F209" s="264" t="s">
        <v>863</v>
      </c>
      <c r="G209" s="262"/>
      <c r="H209" s="265">
        <v>3.7970000000000002</v>
      </c>
      <c r="I209" s="266"/>
      <c r="J209" s="262"/>
      <c r="K209" s="262"/>
      <c r="L209" s="267"/>
      <c r="M209" s="268"/>
      <c r="N209" s="269"/>
      <c r="O209" s="269"/>
      <c r="P209" s="269"/>
      <c r="Q209" s="269"/>
      <c r="R209" s="269"/>
      <c r="S209" s="269"/>
      <c r="T209" s="270"/>
      <c r="AT209" s="271" t="s">
        <v>221</v>
      </c>
      <c r="AU209" s="271" t="s">
        <v>81</v>
      </c>
      <c r="AV209" s="13" t="s">
        <v>81</v>
      </c>
      <c r="AW209" s="13" t="s">
        <v>35</v>
      </c>
      <c r="AX209" s="13" t="s">
        <v>72</v>
      </c>
      <c r="AY209" s="271" t="s">
        <v>210</v>
      </c>
    </row>
    <row r="210" s="13" customFormat="1">
      <c r="B210" s="261"/>
      <c r="C210" s="262"/>
      <c r="D210" s="248" t="s">
        <v>221</v>
      </c>
      <c r="E210" s="263" t="s">
        <v>21</v>
      </c>
      <c r="F210" s="264" t="s">
        <v>864</v>
      </c>
      <c r="G210" s="262"/>
      <c r="H210" s="265">
        <v>0.192</v>
      </c>
      <c r="I210" s="266"/>
      <c r="J210" s="262"/>
      <c r="K210" s="262"/>
      <c r="L210" s="267"/>
      <c r="M210" s="268"/>
      <c r="N210" s="269"/>
      <c r="O210" s="269"/>
      <c r="P210" s="269"/>
      <c r="Q210" s="269"/>
      <c r="R210" s="269"/>
      <c r="S210" s="269"/>
      <c r="T210" s="270"/>
      <c r="AT210" s="271" t="s">
        <v>221</v>
      </c>
      <c r="AU210" s="271" t="s">
        <v>81</v>
      </c>
      <c r="AV210" s="13" t="s">
        <v>81</v>
      </c>
      <c r="AW210" s="13" t="s">
        <v>35</v>
      </c>
      <c r="AX210" s="13" t="s">
        <v>72</v>
      </c>
      <c r="AY210" s="271" t="s">
        <v>210</v>
      </c>
    </row>
    <row r="211" s="15" customFormat="1">
      <c r="B211" s="294"/>
      <c r="C211" s="295"/>
      <c r="D211" s="248" t="s">
        <v>221</v>
      </c>
      <c r="E211" s="296" t="s">
        <v>21</v>
      </c>
      <c r="F211" s="297" t="s">
        <v>424</v>
      </c>
      <c r="G211" s="295"/>
      <c r="H211" s="298">
        <v>11.122999999999999</v>
      </c>
      <c r="I211" s="299"/>
      <c r="J211" s="295"/>
      <c r="K211" s="295"/>
      <c r="L211" s="300"/>
      <c r="M211" s="301"/>
      <c r="N211" s="302"/>
      <c r="O211" s="302"/>
      <c r="P211" s="302"/>
      <c r="Q211" s="302"/>
      <c r="R211" s="302"/>
      <c r="S211" s="302"/>
      <c r="T211" s="303"/>
      <c r="AT211" s="304" t="s">
        <v>221</v>
      </c>
      <c r="AU211" s="304" t="s">
        <v>81</v>
      </c>
      <c r="AV211" s="15" t="s">
        <v>233</v>
      </c>
      <c r="AW211" s="15" t="s">
        <v>35</v>
      </c>
      <c r="AX211" s="15" t="s">
        <v>72</v>
      </c>
      <c r="AY211" s="304" t="s">
        <v>210</v>
      </c>
    </row>
    <row r="212" s="12" customFormat="1">
      <c r="B212" s="251"/>
      <c r="C212" s="252"/>
      <c r="D212" s="248" t="s">
        <v>221</v>
      </c>
      <c r="E212" s="253" t="s">
        <v>21</v>
      </c>
      <c r="F212" s="254" t="s">
        <v>865</v>
      </c>
      <c r="G212" s="252"/>
      <c r="H212" s="253" t="s">
        <v>21</v>
      </c>
      <c r="I212" s="255"/>
      <c r="J212" s="252"/>
      <c r="K212" s="252"/>
      <c r="L212" s="256"/>
      <c r="M212" s="257"/>
      <c r="N212" s="258"/>
      <c r="O212" s="258"/>
      <c r="P212" s="258"/>
      <c r="Q212" s="258"/>
      <c r="R212" s="258"/>
      <c r="S212" s="258"/>
      <c r="T212" s="259"/>
      <c r="AT212" s="260" t="s">
        <v>221</v>
      </c>
      <c r="AU212" s="260" t="s">
        <v>81</v>
      </c>
      <c r="AV212" s="12" t="s">
        <v>79</v>
      </c>
      <c r="AW212" s="12" t="s">
        <v>35</v>
      </c>
      <c r="AX212" s="12" t="s">
        <v>72</v>
      </c>
      <c r="AY212" s="260" t="s">
        <v>210</v>
      </c>
    </row>
    <row r="213" s="13" customFormat="1">
      <c r="B213" s="261"/>
      <c r="C213" s="262"/>
      <c r="D213" s="248" t="s">
        <v>221</v>
      </c>
      <c r="E213" s="263" t="s">
        <v>21</v>
      </c>
      <c r="F213" s="264" t="s">
        <v>866</v>
      </c>
      <c r="G213" s="262"/>
      <c r="H213" s="265">
        <v>5.8049999999999997</v>
      </c>
      <c r="I213" s="266"/>
      <c r="J213" s="262"/>
      <c r="K213" s="262"/>
      <c r="L213" s="267"/>
      <c r="M213" s="268"/>
      <c r="N213" s="269"/>
      <c r="O213" s="269"/>
      <c r="P213" s="269"/>
      <c r="Q213" s="269"/>
      <c r="R213" s="269"/>
      <c r="S213" s="269"/>
      <c r="T213" s="270"/>
      <c r="AT213" s="271" t="s">
        <v>221</v>
      </c>
      <c r="AU213" s="271" t="s">
        <v>81</v>
      </c>
      <c r="AV213" s="13" t="s">
        <v>81</v>
      </c>
      <c r="AW213" s="13" t="s">
        <v>35</v>
      </c>
      <c r="AX213" s="13" t="s">
        <v>72</v>
      </c>
      <c r="AY213" s="271" t="s">
        <v>210</v>
      </c>
    </row>
    <row r="214" s="13" customFormat="1">
      <c r="B214" s="261"/>
      <c r="C214" s="262"/>
      <c r="D214" s="248" t="s">
        <v>221</v>
      </c>
      <c r="E214" s="263" t="s">
        <v>21</v>
      </c>
      <c r="F214" s="264" t="s">
        <v>867</v>
      </c>
      <c r="G214" s="262"/>
      <c r="H214" s="265">
        <v>2.1360000000000001</v>
      </c>
      <c r="I214" s="266"/>
      <c r="J214" s="262"/>
      <c r="K214" s="262"/>
      <c r="L214" s="267"/>
      <c r="M214" s="268"/>
      <c r="N214" s="269"/>
      <c r="O214" s="269"/>
      <c r="P214" s="269"/>
      <c r="Q214" s="269"/>
      <c r="R214" s="269"/>
      <c r="S214" s="269"/>
      <c r="T214" s="270"/>
      <c r="AT214" s="271" t="s">
        <v>221</v>
      </c>
      <c r="AU214" s="271" t="s">
        <v>81</v>
      </c>
      <c r="AV214" s="13" t="s">
        <v>81</v>
      </c>
      <c r="AW214" s="13" t="s">
        <v>35</v>
      </c>
      <c r="AX214" s="13" t="s">
        <v>72</v>
      </c>
      <c r="AY214" s="271" t="s">
        <v>210</v>
      </c>
    </row>
    <row r="215" s="13" customFormat="1">
      <c r="B215" s="261"/>
      <c r="C215" s="262"/>
      <c r="D215" s="248" t="s">
        <v>221</v>
      </c>
      <c r="E215" s="263" t="s">
        <v>21</v>
      </c>
      <c r="F215" s="264" t="s">
        <v>868</v>
      </c>
      <c r="G215" s="262"/>
      <c r="H215" s="265">
        <v>2.1539999999999999</v>
      </c>
      <c r="I215" s="266"/>
      <c r="J215" s="262"/>
      <c r="K215" s="262"/>
      <c r="L215" s="267"/>
      <c r="M215" s="268"/>
      <c r="N215" s="269"/>
      <c r="O215" s="269"/>
      <c r="P215" s="269"/>
      <c r="Q215" s="269"/>
      <c r="R215" s="269"/>
      <c r="S215" s="269"/>
      <c r="T215" s="270"/>
      <c r="AT215" s="271" t="s">
        <v>221</v>
      </c>
      <c r="AU215" s="271" t="s">
        <v>81</v>
      </c>
      <c r="AV215" s="13" t="s">
        <v>81</v>
      </c>
      <c r="AW215" s="13" t="s">
        <v>35</v>
      </c>
      <c r="AX215" s="13" t="s">
        <v>72</v>
      </c>
      <c r="AY215" s="271" t="s">
        <v>210</v>
      </c>
    </row>
    <row r="216" s="13" customFormat="1">
      <c r="B216" s="261"/>
      <c r="C216" s="262"/>
      <c r="D216" s="248" t="s">
        <v>221</v>
      </c>
      <c r="E216" s="263" t="s">
        <v>21</v>
      </c>
      <c r="F216" s="264" t="s">
        <v>869</v>
      </c>
      <c r="G216" s="262"/>
      <c r="H216" s="265">
        <v>1.756</v>
      </c>
      <c r="I216" s="266"/>
      <c r="J216" s="262"/>
      <c r="K216" s="262"/>
      <c r="L216" s="267"/>
      <c r="M216" s="268"/>
      <c r="N216" s="269"/>
      <c r="O216" s="269"/>
      <c r="P216" s="269"/>
      <c r="Q216" s="269"/>
      <c r="R216" s="269"/>
      <c r="S216" s="269"/>
      <c r="T216" s="270"/>
      <c r="AT216" s="271" t="s">
        <v>221</v>
      </c>
      <c r="AU216" s="271" t="s">
        <v>81</v>
      </c>
      <c r="AV216" s="13" t="s">
        <v>81</v>
      </c>
      <c r="AW216" s="13" t="s">
        <v>35</v>
      </c>
      <c r="AX216" s="13" t="s">
        <v>72</v>
      </c>
      <c r="AY216" s="271" t="s">
        <v>210</v>
      </c>
    </row>
    <row r="217" s="13" customFormat="1">
      <c r="B217" s="261"/>
      <c r="C217" s="262"/>
      <c r="D217" s="248" t="s">
        <v>221</v>
      </c>
      <c r="E217" s="263" t="s">
        <v>21</v>
      </c>
      <c r="F217" s="264" t="s">
        <v>870</v>
      </c>
      <c r="G217" s="262"/>
      <c r="H217" s="265">
        <v>0.213</v>
      </c>
      <c r="I217" s="266"/>
      <c r="J217" s="262"/>
      <c r="K217" s="262"/>
      <c r="L217" s="267"/>
      <c r="M217" s="268"/>
      <c r="N217" s="269"/>
      <c r="O217" s="269"/>
      <c r="P217" s="269"/>
      <c r="Q217" s="269"/>
      <c r="R217" s="269"/>
      <c r="S217" s="269"/>
      <c r="T217" s="270"/>
      <c r="AT217" s="271" t="s">
        <v>221</v>
      </c>
      <c r="AU217" s="271" t="s">
        <v>81</v>
      </c>
      <c r="AV217" s="13" t="s">
        <v>81</v>
      </c>
      <c r="AW217" s="13" t="s">
        <v>35</v>
      </c>
      <c r="AX217" s="13" t="s">
        <v>72</v>
      </c>
      <c r="AY217" s="271" t="s">
        <v>210</v>
      </c>
    </row>
    <row r="218" s="13" customFormat="1">
      <c r="B218" s="261"/>
      <c r="C218" s="262"/>
      <c r="D218" s="248" t="s">
        <v>221</v>
      </c>
      <c r="E218" s="263" t="s">
        <v>21</v>
      </c>
      <c r="F218" s="264" t="s">
        <v>871</v>
      </c>
      <c r="G218" s="262"/>
      <c r="H218" s="265">
        <v>1.486</v>
      </c>
      <c r="I218" s="266"/>
      <c r="J218" s="262"/>
      <c r="K218" s="262"/>
      <c r="L218" s="267"/>
      <c r="M218" s="268"/>
      <c r="N218" s="269"/>
      <c r="O218" s="269"/>
      <c r="P218" s="269"/>
      <c r="Q218" s="269"/>
      <c r="R218" s="269"/>
      <c r="S218" s="269"/>
      <c r="T218" s="270"/>
      <c r="AT218" s="271" t="s">
        <v>221</v>
      </c>
      <c r="AU218" s="271" t="s">
        <v>81</v>
      </c>
      <c r="AV218" s="13" t="s">
        <v>81</v>
      </c>
      <c r="AW218" s="13" t="s">
        <v>35</v>
      </c>
      <c r="AX218" s="13" t="s">
        <v>72</v>
      </c>
      <c r="AY218" s="271" t="s">
        <v>210</v>
      </c>
    </row>
    <row r="219" s="13" customFormat="1">
      <c r="B219" s="261"/>
      <c r="C219" s="262"/>
      <c r="D219" s="248" t="s">
        <v>221</v>
      </c>
      <c r="E219" s="263" t="s">
        <v>21</v>
      </c>
      <c r="F219" s="264" t="s">
        <v>872</v>
      </c>
      <c r="G219" s="262"/>
      <c r="H219" s="265">
        <v>0.096000000000000002</v>
      </c>
      <c r="I219" s="266"/>
      <c r="J219" s="262"/>
      <c r="K219" s="262"/>
      <c r="L219" s="267"/>
      <c r="M219" s="268"/>
      <c r="N219" s="269"/>
      <c r="O219" s="269"/>
      <c r="P219" s="269"/>
      <c r="Q219" s="269"/>
      <c r="R219" s="269"/>
      <c r="S219" s="269"/>
      <c r="T219" s="270"/>
      <c r="AT219" s="271" t="s">
        <v>221</v>
      </c>
      <c r="AU219" s="271" t="s">
        <v>81</v>
      </c>
      <c r="AV219" s="13" t="s">
        <v>81</v>
      </c>
      <c r="AW219" s="13" t="s">
        <v>35</v>
      </c>
      <c r="AX219" s="13" t="s">
        <v>72</v>
      </c>
      <c r="AY219" s="271" t="s">
        <v>210</v>
      </c>
    </row>
    <row r="220" s="13" customFormat="1">
      <c r="B220" s="261"/>
      <c r="C220" s="262"/>
      <c r="D220" s="248" t="s">
        <v>221</v>
      </c>
      <c r="E220" s="263" t="s">
        <v>21</v>
      </c>
      <c r="F220" s="264" t="s">
        <v>873</v>
      </c>
      <c r="G220" s="262"/>
      <c r="H220" s="265">
        <v>1.2370000000000001</v>
      </c>
      <c r="I220" s="266"/>
      <c r="J220" s="262"/>
      <c r="K220" s="262"/>
      <c r="L220" s="267"/>
      <c r="M220" s="268"/>
      <c r="N220" s="269"/>
      <c r="O220" s="269"/>
      <c r="P220" s="269"/>
      <c r="Q220" s="269"/>
      <c r="R220" s="269"/>
      <c r="S220" s="269"/>
      <c r="T220" s="270"/>
      <c r="AT220" s="271" t="s">
        <v>221</v>
      </c>
      <c r="AU220" s="271" t="s">
        <v>81</v>
      </c>
      <c r="AV220" s="13" t="s">
        <v>81</v>
      </c>
      <c r="AW220" s="13" t="s">
        <v>35</v>
      </c>
      <c r="AX220" s="13" t="s">
        <v>72</v>
      </c>
      <c r="AY220" s="271" t="s">
        <v>210</v>
      </c>
    </row>
    <row r="221" s="13" customFormat="1">
      <c r="B221" s="261"/>
      <c r="C221" s="262"/>
      <c r="D221" s="248" t="s">
        <v>221</v>
      </c>
      <c r="E221" s="263" t="s">
        <v>21</v>
      </c>
      <c r="F221" s="264" t="s">
        <v>874</v>
      </c>
      <c r="G221" s="262"/>
      <c r="H221" s="265">
        <v>0.085000000000000006</v>
      </c>
      <c r="I221" s="266"/>
      <c r="J221" s="262"/>
      <c r="K221" s="262"/>
      <c r="L221" s="267"/>
      <c r="M221" s="268"/>
      <c r="N221" s="269"/>
      <c r="O221" s="269"/>
      <c r="P221" s="269"/>
      <c r="Q221" s="269"/>
      <c r="R221" s="269"/>
      <c r="S221" s="269"/>
      <c r="T221" s="270"/>
      <c r="AT221" s="271" t="s">
        <v>221</v>
      </c>
      <c r="AU221" s="271" t="s">
        <v>81</v>
      </c>
      <c r="AV221" s="13" t="s">
        <v>81</v>
      </c>
      <c r="AW221" s="13" t="s">
        <v>35</v>
      </c>
      <c r="AX221" s="13" t="s">
        <v>72</v>
      </c>
      <c r="AY221" s="271" t="s">
        <v>210</v>
      </c>
    </row>
    <row r="222" s="13" customFormat="1">
      <c r="B222" s="261"/>
      <c r="C222" s="262"/>
      <c r="D222" s="248" t="s">
        <v>221</v>
      </c>
      <c r="E222" s="263" t="s">
        <v>21</v>
      </c>
      <c r="F222" s="264" t="s">
        <v>875</v>
      </c>
      <c r="G222" s="262"/>
      <c r="H222" s="265">
        <v>1.008</v>
      </c>
      <c r="I222" s="266"/>
      <c r="J222" s="262"/>
      <c r="K222" s="262"/>
      <c r="L222" s="267"/>
      <c r="M222" s="268"/>
      <c r="N222" s="269"/>
      <c r="O222" s="269"/>
      <c r="P222" s="269"/>
      <c r="Q222" s="269"/>
      <c r="R222" s="269"/>
      <c r="S222" s="269"/>
      <c r="T222" s="270"/>
      <c r="AT222" s="271" t="s">
        <v>221</v>
      </c>
      <c r="AU222" s="271" t="s">
        <v>81</v>
      </c>
      <c r="AV222" s="13" t="s">
        <v>81</v>
      </c>
      <c r="AW222" s="13" t="s">
        <v>35</v>
      </c>
      <c r="AX222" s="13" t="s">
        <v>72</v>
      </c>
      <c r="AY222" s="271" t="s">
        <v>210</v>
      </c>
    </row>
    <row r="223" s="13" customFormat="1">
      <c r="B223" s="261"/>
      <c r="C223" s="262"/>
      <c r="D223" s="248" t="s">
        <v>221</v>
      </c>
      <c r="E223" s="263" t="s">
        <v>21</v>
      </c>
      <c r="F223" s="264" t="s">
        <v>876</v>
      </c>
      <c r="G223" s="262"/>
      <c r="H223" s="265">
        <v>0.071999999999999995</v>
      </c>
      <c r="I223" s="266"/>
      <c r="J223" s="262"/>
      <c r="K223" s="262"/>
      <c r="L223" s="267"/>
      <c r="M223" s="268"/>
      <c r="N223" s="269"/>
      <c r="O223" s="269"/>
      <c r="P223" s="269"/>
      <c r="Q223" s="269"/>
      <c r="R223" s="269"/>
      <c r="S223" s="269"/>
      <c r="T223" s="270"/>
      <c r="AT223" s="271" t="s">
        <v>221</v>
      </c>
      <c r="AU223" s="271" t="s">
        <v>81</v>
      </c>
      <c r="AV223" s="13" t="s">
        <v>81</v>
      </c>
      <c r="AW223" s="13" t="s">
        <v>35</v>
      </c>
      <c r="AX223" s="13" t="s">
        <v>72</v>
      </c>
      <c r="AY223" s="271" t="s">
        <v>210</v>
      </c>
    </row>
    <row r="224" s="13" customFormat="1">
      <c r="B224" s="261"/>
      <c r="C224" s="262"/>
      <c r="D224" s="248" t="s">
        <v>221</v>
      </c>
      <c r="E224" s="263" t="s">
        <v>21</v>
      </c>
      <c r="F224" s="264" t="s">
        <v>877</v>
      </c>
      <c r="G224" s="262"/>
      <c r="H224" s="265">
        <v>0.79800000000000004</v>
      </c>
      <c r="I224" s="266"/>
      <c r="J224" s="262"/>
      <c r="K224" s="262"/>
      <c r="L224" s="267"/>
      <c r="M224" s="268"/>
      <c r="N224" s="269"/>
      <c r="O224" s="269"/>
      <c r="P224" s="269"/>
      <c r="Q224" s="269"/>
      <c r="R224" s="269"/>
      <c r="S224" s="269"/>
      <c r="T224" s="270"/>
      <c r="AT224" s="271" t="s">
        <v>221</v>
      </c>
      <c r="AU224" s="271" t="s">
        <v>81</v>
      </c>
      <c r="AV224" s="13" t="s">
        <v>81</v>
      </c>
      <c r="AW224" s="13" t="s">
        <v>35</v>
      </c>
      <c r="AX224" s="13" t="s">
        <v>72</v>
      </c>
      <c r="AY224" s="271" t="s">
        <v>210</v>
      </c>
    </row>
    <row r="225" s="13" customFormat="1">
      <c r="B225" s="261"/>
      <c r="C225" s="262"/>
      <c r="D225" s="248" t="s">
        <v>221</v>
      </c>
      <c r="E225" s="263" t="s">
        <v>21</v>
      </c>
      <c r="F225" s="264" t="s">
        <v>878</v>
      </c>
      <c r="G225" s="262"/>
      <c r="H225" s="265">
        <v>0.062</v>
      </c>
      <c r="I225" s="266"/>
      <c r="J225" s="262"/>
      <c r="K225" s="262"/>
      <c r="L225" s="267"/>
      <c r="M225" s="268"/>
      <c r="N225" s="269"/>
      <c r="O225" s="269"/>
      <c r="P225" s="269"/>
      <c r="Q225" s="269"/>
      <c r="R225" s="269"/>
      <c r="S225" s="269"/>
      <c r="T225" s="270"/>
      <c r="AT225" s="271" t="s">
        <v>221</v>
      </c>
      <c r="AU225" s="271" t="s">
        <v>81</v>
      </c>
      <c r="AV225" s="13" t="s">
        <v>81</v>
      </c>
      <c r="AW225" s="13" t="s">
        <v>35</v>
      </c>
      <c r="AX225" s="13" t="s">
        <v>72</v>
      </c>
      <c r="AY225" s="271" t="s">
        <v>210</v>
      </c>
    </row>
    <row r="226" s="13" customFormat="1">
      <c r="B226" s="261"/>
      <c r="C226" s="262"/>
      <c r="D226" s="248" t="s">
        <v>221</v>
      </c>
      <c r="E226" s="263" t="s">
        <v>21</v>
      </c>
      <c r="F226" s="264" t="s">
        <v>879</v>
      </c>
      <c r="G226" s="262"/>
      <c r="H226" s="265">
        <v>0.60999999999999999</v>
      </c>
      <c r="I226" s="266"/>
      <c r="J226" s="262"/>
      <c r="K226" s="262"/>
      <c r="L226" s="267"/>
      <c r="M226" s="268"/>
      <c r="N226" s="269"/>
      <c r="O226" s="269"/>
      <c r="P226" s="269"/>
      <c r="Q226" s="269"/>
      <c r="R226" s="269"/>
      <c r="S226" s="269"/>
      <c r="T226" s="270"/>
      <c r="AT226" s="271" t="s">
        <v>221</v>
      </c>
      <c r="AU226" s="271" t="s">
        <v>81</v>
      </c>
      <c r="AV226" s="13" t="s">
        <v>81</v>
      </c>
      <c r="AW226" s="13" t="s">
        <v>35</v>
      </c>
      <c r="AX226" s="13" t="s">
        <v>72</v>
      </c>
      <c r="AY226" s="271" t="s">
        <v>210</v>
      </c>
    </row>
    <row r="227" s="13" customFormat="1">
      <c r="B227" s="261"/>
      <c r="C227" s="262"/>
      <c r="D227" s="248" t="s">
        <v>221</v>
      </c>
      <c r="E227" s="263" t="s">
        <v>21</v>
      </c>
      <c r="F227" s="264" t="s">
        <v>880</v>
      </c>
      <c r="G227" s="262"/>
      <c r="H227" s="265">
        <v>0.050999999999999997</v>
      </c>
      <c r="I227" s="266"/>
      <c r="J227" s="262"/>
      <c r="K227" s="262"/>
      <c r="L227" s="267"/>
      <c r="M227" s="268"/>
      <c r="N227" s="269"/>
      <c r="O227" s="269"/>
      <c r="P227" s="269"/>
      <c r="Q227" s="269"/>
      <c r="R227" s="269"/>
      <c r="S227" s="269"/>
      <c r="T227" s="270"/>
      <c r="AT227" s="271" t="s">
        <v>221</v>
      </c>
      <c r="AU227" s="271" t="s">
        <v>81</v>
      </c>
      <c r="AV227" s="13" t="s">
        <v>81</v>
      </c>
      <c r="AW227" s="13" t="s">
        <v>35</v>
      </c>
      <c r="AX227" s="13" t="s">
        <v>72</v>
      </c>
      <c r="AY227" s="271" t="s">
        <v>210</v>
      </c>
    </row>
    <row r="228" s="13" customFormat="1">
      <c r="B228" s="261"/>
      <c r="C228" s="262"/>
      <c r="D228" s="248" t="s">
        <v>221</v>
      </c>
      <c r="E228" s="263" t="s">
        <v>21</v>
      </c>
      <c r="F228" s="264" t="s">
        <v>881</v>
      </c>
      <c r="G228" s="262"/>
      <c r="H228" s="265">
        <v>0.52200000000000002</v>
      </c>
      <c r="I228" s="266"/>
      <c r="J228" s="262"/>
      <c r="K228" s="262"/>
      <c r="L228" s="267"/>
      <c r="M228" s="268"/>
      <c r="N228" s="269"/>
      <c r="O228" s="269"/>
      <c r="P228" s="269"/>
      <c r="Q228" s="269"/>
      <c r="R228" s="269"/>
      <c r="S228" s="269"/>
      <c r="T228" s="270"/>
      <c r="AT228" s="271" t="s">
        <v>221</v>
      </c>
      <c r="AU228" s="271" t="s">
        <v>81</v>
      </c>
      <c r="AV228" s="13" t="s">
        <v>81</v>
      </c>
      <c r="AW228" s="13" t="s">
        <v>35</v>
      </c>
      <c r="AX228" s="13" t="s">
        <v>72</v>
      </c>
      <c r="AY228" s="271" t="s">
        <v>210</v>
      </c>
    </row>
    <row r="229" s="13" customFormat="1">
      <c r="B229" s="261"/>
      <c r="C229" s="262"/>
      <c r="D229" s="248" t="s">
        <v>221</v>
      </c>
      <c r="E229" s="263" t="s">
        <v>21</v>
      </c>
      <c r="F229" s="264" t="s">
        <v>882</v>
      </c>
      <c r="G229" s="262"/>
      <c r="H229" s="265">
        <v>0.034000000000000002</v>
      </c>
      <c r="I229" s="266"/>
      <c r="J229" s="262"/>
      <c r="K229" s="262"/>
      <c r="L229" s="267"/>
      <c r="M229" s="268"/>
      <c r="N229" s="269"/>
      <c r="O229" s="269"/>
      <c r="P229" s="269"/>
      <c r="Q229" s="269"/>
      <c r="R229" s="269"/>
      <c r="S229" s="269"/>
      <c r="T229" s="270"/>
      <c r="AT229" s="271" t="s">
        <v>221</v>
      </c>
      <c r="AU229" s="271" t="s">
        <v>81</v>
      </c>
      <c r="AV229" s="13" t="s">
        <v>81</v>
      </c>
      <c r="AW229" s="13" t="s">
        <v>35</v>
      </c>
      <c r="AX229" s="13" t="s">
        <v>72</v>
      </c>
      <c r="AY229" s="271" t="s">
        <v>210</v>
      </c>
    </row>
    <row r="230" s="12" customFormat="1">
      <c r="B230" s="251"/>
      <c r="C230" s="252"/>
      <c r="D230" s="248" t="s">
        <v>221</v>
      </c>
      <c r="E230" s="253" t="s">
        <v>21</v>
      </c>
      <c r="F230" s="254" t="s">
        <v>883</v>
      </c>
      <c r="G230" s="252"/>
      <c r="H230" s="253" t="s">
        <v>21</v>
      </c>
      <c r="I230" s="255"/>
      <c r="J230" s="252"/>
      <c r="K230" s="252"/>
      <c r="L230" s="256"/>
      <c r="M230" s="257"/>
      <c r="N230" s="258"/>
      <c r="O230" s="258"/>
      <c r="P230" s="258"/>
      <c r="Q230" s="258"/>
      <c r="R230" s="258"/>
      <c r="S230" s="258"/>
      <c r="T230" s="259"/>
      <c r="AT230" s="260" t="s">
        <v>221</v>
      </c>
      <c r="AU230" s="260" t="s">
        <v>81</v>
      </c>
      <c r="AV230" s="12" t="s">
        <v>79</v>
      </c>
      <c r="AW230" s="12" t="s">
        <v>35</v>
      </c>
      <c r="AX230" s="12" t="s">
        <v>72</v>
      </c>
      <c r="AY230" s="260" t="s">
        <v>210</v>
      </c>
    </row>
    <row r="231" s="13" customFormat="1">
      <c r="B231" s="261"/>
      <c r="C231" s="262"/>
      <c r="D231" s="248" t="s">
        <v>221</v>
      </c>
      <c r="E231" s="263" t="s">
        <v>21</v>
      </c>
      <c r="F231" s="264" t="s">
        <v>884</v>
      </c>
      <c r="G231" s="262"/>
      <c r="H231" s="265">
        <v>3.323</v>
      </c>
      <c r="I231" s="266"/>
      <c r="J231" s="262"/>
      <c r="K231" s="262"/>
      <c r="L231" s="267"/>
      <c r="M231" s="268"/>
      <c r="N231" s="269"/>
      <c r="O231" s="269"/>
      <c r="P231" s="269"/>
      <c r="Q231" s="269"/>
      <c r="R231" s="269"/>
      <c r="S231" s="269"/>
      <c r="T231" s="270"/>
      <c r="AT231" s="271" t="s">
        <v>221</v>
      </c>
      <c r="AU231" s="271" t="s">
        <v>81</v>
      </c>
      <c r="AV231" s="13" t="s">
        <v>81</v>
      </c>
      <c r="AW231" s="13" t="s">
        <v>35</v>
      </c>
      <c r="AX231" s="13" t="s">
        <v>72</v>
      </c>
      <c r="AY231" s="271" t="s">
        <v>210</v>
      </c>
    </row>
    <row r="232" s="13" customFormat="1">
      <c r="B232" s="261"/>
      <c r="C232" s="262"/>
      <c r="D232" s="248" t="s">
        <v>221</v>
      </c>
      <c r="E232" s="263" t="s">
        <v>21</v>
      </c>
      <c r="F232" s="264" t="s">
        <v>885</v>
      </c>
      <c r="G232" s="262"/>
      <c r="H232" s="265">
        <v>1.1910000000000001</v>
      </c>
      <c r="I232" s="266"/>
      <c r="J232" s="262"/>
      <c r="K232" s="262"/>
      <c r="L232" s="267"/>
      <c r="M232" s="268"/>
      <c r="N232" s="269"/>
      <c r="O232" s="269"/>
      <c r="P232" s="269"/>
      <c r="Q232" s="269"/>
      <c r="R232" s="269"/>
      <c r="S232" s="269"/>
      <c r="T232" s="270"/>
      <c r="AT232" s="271" t="s">
        <v>221</v>
      </c>
      <c r="AU232" s="271" t="s">
        <v>81</v>
      </c>
      <c r="AV232" s="13" t="s">
        <v>81</v>
      </c>
      <c r="AW232" s="13" t="s">
        <v>35</v>
      </c>
      <c r="AX232" s="13" t="s">
        <v>72</v>
      </c>
      <c r="AY232" s="271" t="s">
        <v>210</v>
      </c>
    </row>
    <row r="233" s="13" customFormat="1">
      <c r="B233" s="261"/>
      <c r="C233" s="262"/>
      <c r="D233" s="248" t="s">
        <v>221</v>
      </c>
      <c r="E233" s="263" t="s">
        <v>21</v>
      </c>
      <c r="F233" s="264" t="s">
        <v>886</v>
      </c>
      <c r="G233" s="262"/>
      <c r="H233" s="265">
        <v>1.202</v>
      </c>
      <c r="I233" s="266"/>
      <c r="J233" s="262"/>
      <c r="K233" s="262"/>
      <c r="L233" s="267"/>
      <c r="M233" s="268"/>
      <c r="N233" s="269"/>
      <c r="O233" s="269"/>
      <c r="P233" s="269"/>
      <c r="Q233" s="269"/>
      <c r="R233" s="269"/>
      <c r="S233" s="269"/>
      <c r="T233" s="270"/>
      <c r="AT233" s="271" t="s">
        <v>221</v>
      </c>
      <c r="AU233" s="271" t="s">
        <v>81</v>
      </c>
      <c r="AV233" s="13" t="s">
        <v>81</v>
      </c>
      <c r="AW233" s="13" t="s">
        <v>35</v>
      </c>
      <c r="AX233" s="13" t="s">
        <v>72</v>
      </c>
      <c r="AY233" s="271" t="s">
        <v>210</v>
      </c>
    </row>
    <row r="234" s="13" customFormat="1">
      <c r="B234" s="261"/>
      <c r="C234" s="262"/>
      <c r="D234" s="248" t="s">
        <v>221</v>
      </c>
      <c r="E234" s="263" t="s">
        <v>21</v>
      </c>
      <c r="F234" s="264" t="s">
        <v>887</v>
      </c>
      <c r="G234" s="262"/>
      <c r="H234" s="265">
        <v>0.89200000000000002</v>
      </c>
      <c r="I234" s="266"/>
      <c r="J234" s="262"/>
      <c r="K234" s="262"/>
      <c r="L234" s="267"/>
      <c r="M234" s="268"/>
      <c r="N234" s="269"/>
      <c r="O234" s="269"/>
      <c r="P234" s="269"/>
      <c r="Q234" s="269"/>
      <c r="R234" s="269"/>
      <c r="S234" s="269"/>
      <c r="T234" s="270"/>
      <c r="AT234" s="271" t="s">
        <v>221</v>
      </c>
      <c r="AU234" s="271" t="s">
        <v>81</v>
      </c>
      <c r="AV234" s="13" t="s">
        <v>81</v>
      </c>
      <c r="AW234" s="13" t="s">
        <v>35</v>
      </c>
      <c r="AX234" s="13" t="s">
        <v>72</v>
      </c>
      <c r="AY234" s="271" t="s">
        <v>210</v>
      </c>
    </row>
    <row r="235" s="13" customFormat="1">
      <c r="B235" s="261"/>
      <c r="C235" s="262"/>
      <c r="D235" s="248" t="s">
        <v>221</v>
      </c>
      <c r="E235" s="263" t="s">
        <v>21</v>
      </c>
      <c r="F235" s="264" t="s">
        <v>888</v>
      </c>
      <c r="G235" s="262"/>
      <c r="H235" s="265">
        <v>0.217</v>
      </c>
      <c r="I235" s="266"/>
      <c r="J235" s="262"/>
      <c r="K235" s="262"/>
      <c r="L235" s="267"/>
      <c r="M235" s="268"/>
      <c r="N235" s="269"/>
      <c r="O235" s="269"/>
      <c r="P235" s="269"/>
      <c r="Q235" s="269"/>
      <c r="R235" s="269"/>
      <c r="S235" s="269"/>
      <c r="T235" s="270"/>
      <c r="AT235" s="271" t="s">
        <v>221</v>
      </c>
      <c r="AU235" s="271" t="s">
        <v>81</v>
      </c>
      <c r="AV235" s="13" t="s">
        <v>81</v>
      </c>
      <c r="AW235" s="13" t="s">
        <v>35</v>
      </c>
      <c r="AX235" s="13" t="s">
        <v>72</v>
      </c>
      <c r="AY235" s="271" t="s">
        <v>210</v>
      </c>
    </row>
    <row r="236" s="13" customFormat="1">
      <c r="B236" s="261"/>
      <c r="C236" s="262"/>
      <c r="D236" s="248" t="s">
        <v>221</v>
      </c>
      <c r="E236" s="263" t="s">
        <v>21</v>
      </c>
      <c r="F236" s="264" t="s">
        <v>889</v>
      </c>
      <c r="G236" s="262"/>
      <c r="H236" s="265">
        <v>0.71199999999999997</v>
      </c>
      <c r="I236" s="266"/>
      <c r="J236" s="262"/>
      <c r="K236" s="262"/>
      <c r="L236" s="267"/>
      <c r="M236" s="268"/>
      <c r="N236" s="269"/>
      <c r="O236" s="269"/>
      <c r="P236" s="269"/>
      <c r="Q236" s="269"/>
      <c r="R236" s="269"/>
      <c r="S236" s="269"/>
      <c r="T236" s="270"/>
      <c r="AT236" s="271" t="s">
        <v>221</v>
      </c>
      <c r="AU236" s="271" t="s">
        <v>81</v>
      </c>
      <c r="AV236" s="13" t="s">
        <v>81</v>
      </c>
      <c r="AW236" s="13" t="s">
        <v>35</v>
      </c>
      <c r="AX236" s="13" t="s">
        <v>72</v>
      </c>
      <c r="AY236" s="271" t="s">
        <v>210</v>
      </c>
    </row>
    <row r="237" s="13" customFormat="1">
      <c r="B237" s="261"/>
      <c r="C237" s="262"/>
      <c r="D237" s="248" t="s">
        <v>221</v>
      </c>
      <c r="E237" s="263" t="s">
        <v>21</v>
      </c>
      <c r="F237" s="264" t="s">
        <v>890</v>
      </c>
      <c r="G237" s="262"/>
      <c r="H237" s="265">
        <v>0.097000000000000003</v>
      </c>
      <c r="I237" s="266"/>
      <c r="J237" s="262"/>
      <c r="K237" s="262"/>
      <c r="L237" s="267"/>
      <c r="M237" s="268"/>
      <c r="N237" s="269"/>
      <c r="O237" s="269"/>
      <c r="P237" s="269"/>
      <c r="Q237" s="269"/>
      <c r="R237" s="269"/>
      <c r="S237" s="269"/>
      <c r="T237" s="270"/>
      <c r="AT237" s="271" t="s">
        <v>221</v>
      </c>
      <c r="AU237" s="271" t="s">
        <v>81</v>
      </c>
      <c r="AV237" s="13" t="s">
        <v>81</v>
      </c>
      <c r="AW237" s="13" t="s">
        <v>35</v>
      </c>
      <c r="AX237" s="13" t="s">
        <v>72</v>
      </c>
      <c r="AY237" s="271" t="s">
        <v>210</v>
      </c>
    </row>
    <row r="238" s="13" customFormat="1">
      <c r="B238" s="261"/>
      <c r="C238" s="262"/>
      <c r="D238" s="248" t="s">
        <v>221</v>
      </c>
      <c r="E238" s="263" t="s">
        <v>21</v>
      </c>
      <c r="F238" s="264" t="s">
        <v>891</v>
      </c>
      <c r="G238" s="262"/>
      <c r="H238" s="265">
        <v>0.55200000000000005</v>
      </c>
      <c r="I238" s="266"/>
      <c r="J238" s="262"/>
      <c r="K238" s="262"/>
      <c r="L238" s="267"/>
      <c r="M238" s="268"/>
      <c r="N238" s="269"/>
      <c r="O238" s="269"/>
      <c r="P238" s="269"/>
      <c r="Q238" s="269"/>
      <c r="R238" s="269"/>
      <c r="S238" s="269"/>
      <c r="T238" s="270"/>
      <c r="AT238" s="271" t="s">
        <v>221</v>
      </c>
      <c r="AU238" s="271" t="s">
        <v>81</v>
      </c>
      <c r="AV238" s="13" t="s">
        <v>81</v>
      </c>
      <c r="AW238" s="13" t="s">
        <v>35</v>
      </c>
      <c r="AX238" s="13" t="s">
        <v>72</v>
      </c>
      <c r="AY238" s="271" t="s">
        <v>210</v>
      </c>
    </row>
    <row r="239" s="13" customFormat="1">
      <c r="B239" s="261"/>
      <c r="C239" s="262"/>
      <c r="D239" s="248" t="s">
        <v>221</v>
      </c>
      <c r="E239" s="263" t="s">
        <v>21</v>
      </c>
      <c r="F239" s="264" t="s">
        <v>892</v>
      </c>
      <c r="G239" s="262"/>
      <c r="H239" s="265">
        <v>0.085999999999999993</v>
      </c>
      <c r="I239" s="266"/>
      <c r="J239" s="262"/>
      <c r="K239" s="262"/>
      <c r="L239" s="267"/>
      <c r="M239" s="268"/>
      <c r="N239" s="269"/>
      <c r="O239" s="269"/>
      <c r="P239" s="269"/>
      <c r="Q239" s="269"/>
      <c r="R239" s="269"/>
      <c r="S239" s="269"/>
      <c r="T239" s="270"/>
      <c r="AT239" s="271" t="s">
        <v>221</v>
      </c>
      <c r="AU239" s="271" t="s">
        <v>81</v>
      </c>
      <c r="AV239" s="13" t="s">
        <v>81</v>
      </c>
      <c r="AW239" s="13" t="s">
        <v>35</v>
      </c>
      <c r="AX239" s="13" t="s">
        <v>72</v>
      </c>
      <c r="AY239" s="271" t="s">
        <v>210</v>
      </c>
    </row>
    <row r="240" s="13" customFormat="1">
      <c r="B240" s="261"/>
      <c r="C240" s="262"/>
      <c r="D240" s="248" t="s">
        <v>221</v>
      </c>
      <c r="E240" s="263" t="s">
        <v>21</v>
      </c>
      <c r="F240" s="264" t="s">
        <v>893</v>
      </c>
      <c r="G240" s="262"/>
      <c r="H240" s="265">
        <v>0.41199999999999998</v>
      </c>
      <c r="I240" s="266"/>
      <c r="J240" s="262"/>
      <c r="K240" s="262"/>
      <c r="L240" s="267"/>
      <c r="M240" s="268"/>
      <c r="N240" s="269"/>
      <c r="O240" s="269"/>
      <c r="P240" s="269"/>
      <c r="Q240" s="269"/>
      <c r="R240" s="269"/>
      <c r="S240" s="269"/>
      <c r="T240" s="270"/>
      <c r="AT240" s="271" t="s">
        <v>221</v>
      </c>
      <c r="AU240" s="271" t="s">
        <v>81</v>
      </c>
      <c r="AV240" s="13" t="s">
        <v>81</v>
      </c>
      <c r="AW240" s="13" t="s">
        <v>35</v>
      </c>
      <c r="AX240" s="13" t="s">
        <v>72</v>
      </c>
      <c r="AY240" s="271" t="s">
        <v>210</v>
      </c>
    </row>
    <row r="241" s="13" customFormat="1">
      <c r="B241" s="261"/>
      <c r="C241" s="262"/>
      <c r="D241" s="248" t="s">
        <v>221</v>
      </c>
      <c r="E241" s="263" t="s">
        <v>21</v>
      </c>
      <c r="F241" s="264" t="s">
        <v>894</v>
      </c>
      <c r="G241" s="262"/>
      <c r="H241" s="265">
        <v>0.074999999999999997</v>
      </c>
      <c r="I241" s="266"/>
      <c r="J241" s="262"/>
      <c r="K241" s="262"/>
      <c r="L241" s="267"/>
      <c r="M241" s="268"/>
      <c r="N241" s="269"/>
      <c r="O241" s="269"/>
      <c r="P241" s="269"/>
      <c r="Q241" s="269"/>
      <c r="R241" s="269"/>
      <c r="S241" s="269"/>
      <c r="T241" s="270"/>
      <c r="AT241" s="271" t="s">
        <v>221</v>
      </c>
      <c r="AU241" s="271" t="s">
        <v>81</v>
      </c>
      <c r="AV241" s="13" t="s">
        <v>81</v>
      </c>
      <c r="AW241" s="13" t="s">
        <v>35</v>
      </c>
      <c r="AX241" s="13" t="s">
        <v>72</v>
      </c>
      <c r="AY241" s="271" t="s">
        <v>210</v>
      </c>
    </row>
    <row r="242" s="13" customFormat="1">
      <c r="B242" s="261"/>
      <c r="C242" s="262"/>
      <c r="D242" s="248" t="s">
        <v>221</v>
      </c>
      <c r="E242" s="263" t="s">
        <v>21</v>
      </c>
      <c r="F242" s="264" t="s">
        <v>895</v>
      </c>
      <c r="G242" s="262"/>
      <c r="H242" s="265">
        <v>0.29299999999999998</v>
      </c>
      <c r="I242" s="266"/>
      <c r="J242" s="262"/>
      <c r="K242" s="262"/>
      <c r="L242" s="267"/>
      <c r="M242" s="268"/>
      <c r="N242" s="269"/>
      <c r="O242" s="269"/>
      <c r="P242" s="269"/>
      <c r="Q242" s="269"/>
      <c r="R242" s="269"/>
      <c r="S242" s="269"/>
      <c r="T242" s="270"/>
      <c r="AT242" s="271" t="s">
        <v>221</v>
      </c>
      <c r="AU242" s="271" t="s">
        <v>81</v>
      </c>
      <c r="AV242" s="13" t="s">
        <v>81</v>
      </c>
      <c r="AW242" s="13" t="s">
        <v>35</v>
      </c>
      <c r="AX242" s="13" t="s">
        <v>72</v>
      </c>
      <c r="AY242" s="271" t="s">
        <v>210</v>
      </c>
    </row>
    <row r="243" s="13" customFormat="1">
      <c r="B243" s="261"/>
      <c r="C243" s="262"/>
      <c r="D243" s="248" t="s">
        <v>221</v>
      </c>
      <c r="E243" s="263" t="s">
        <v>21</v>
      </c>
      <c r="F243" s="264" t="s">
        <v>896</v>
      </c>
      <c r="G243" s="262"/>
      <c r="H243" s="265">
        <v>0.064000000000000001</v>
      </c>
      <c r="I243" s="266"/>
      <c r="J243" s="262"/>
      <c r="K243" s="262"/>
      <c r="L243" s="267"/>
      <c r="M243" s="268"/>
      <c r="N243" s="269"/>
      <c r="O243" s="269"/>
      <c r="P243" s="269"/>
      <c r="Q243" s="269"/>
      <c r="R243" s="269"/>
      <c r="S243" s="269"/>
      <c r="T243" s="270"/>
      <c r="AT243" s="271" t="s">
        <v>221</v>
      </c>
      <c r="AU243" s="271" t="s">
        <v>81</v>
      </c>
      <c r="AV243" s="13" t="s">
        <v>81</v>
      </c>
      <c r="AW243" s="13" t="s">
        <v>35</v>
      </c>
      <c r="AX243" s="13" t="s">
        <v>72</v>
      </c>
      <c r="AY243" s="271" t="s">
        <v>210</v>
      </c>
    </row>
    <row r="244" s="13" customFormat="1">
      <c r="B244" s="261"/>
      <c r="C244" s="262"/>
      <c r="D244" s="248" t="s">
        <v>221</v>
      </c>
      <c r="E244" s="263" t="s">
        <v>21</v>
      </c>
      <c r="F244" s="264" t="s">
        <v>897</v>
      </c>
      <c r="G244" s="262"/>
      <c r="H244" s="265">
        <v>0.19400000000000001</v>
      </c>
      <c r="I244" s="266"/>
      <c r="J244" s="262"/>
      <c r="K244" s="262"/>
      <c r="L244" s="267"/>
      <c r="M244" s="268"/>
      <c r="N244" s="269"/>
      <c r="O244" s="269"/>
      <c r="P244" s="269"/>
      <c r="Q244" s="269"/>
      <c r="R244" s="269"/>
      <c r="S244" s="269"/>
      <c r="T244" s="270"/>
      <c r="AT244" s="271" t="s">
        <v>221</v>
      </c>
      <c r="AU244" s="271" t="s">
        <v>81</v>
      </c>
      <c r="AV244" s="13" t="s">
        <v>81</v>
      </c>
      <c r="AW244" s="13" t="s">
        <v>35</v>
      </c>
      <c r="AX244" s="13" t="s">
        <v>72</v>
      </c>
      <c r="AY244" s="271" t="s">
        <v>210</v>
      </c>
    </row>
    <row r="245" s="13" customFormat="1">
      <c r="B245" s="261"/>
      <c r="C245" s="262"/>
      <c r="D245" s="248" t="s">
        <v>221</v>
      </c>
      <c r="E245" s="263" t="s">
        <v>21</v>
      </c>
      <c r="F245" s="264" t="s">
        <v>898</v>
      </c>
      <c r="G245" s="262"/>
      <c r="H245" s="265">
        <v>0.049000000000000002</v>
      </c>
      <c r="I245" s="266"/>
      <c r="J245" s="262"/>
      <c r="K245" s="262"/>
      <c r="L245" s="267"/>
      <c r="M245" s="268"/>
      <c r="N245" s="269"/>
      <c r="O245" s="269"/>
      <c r="P245" s="269"/>
      <c r="Q245" s="269"/>
      <c r="R245" s="269"/>
      <c r="S245" s="269"/>
      <c r="T245" s="270"/>
      <c r="AT245" s="271" t="s">
        <v>221</v>
      </c>
      <c r="AU245" s="271" t="s">
        <v>81</v>
      </c>
      <c r="AV245" s="13" t="s">
        <v>81</v>
      </c>
      <c r="AW245" s="13" t="s">
        <v>35</v>
      </c>
      <c r="AX245" s="13" t="s">
        <v>72</v>
      </c>
      <c r="AY245" s="271" t="s">
        <v>210</v>
      </c>
    </row>
    <row r="246" s="13" customFormat="1">
      <c r="B246" s="261"/>
      <c r="C246" s="262"/>
      <c r="D246" s="248" t="s">
        <v>221</v>
      </c>
      <c r="E246" s="263" t="s">
        <v>21</v>
      </c>
      <c r="F246" s="264" t="s">
        <v>899</v>
      </c>
      <c r="G246" s="262"/>
      <c r="H246" s="265">
        <v>0.16800000000000001</v>
      </c>
      <c r="I246" s="266"/>
      <c r="J246" s="262"/>
      <c r="K246" s="262"/>
      <c r="L246" s="267"/>
      <c r="M246" s="268"/>
      <c r="N246" s="269"/>
      <c r="O246" s="269"/>
      <c r="P246" s="269"/>
      <c r="Q246" s="269"/>
      <c r="R246" s="269"/>
      <c r="S246" s="269"/>
      <c r="T246" s="270"/>
      <c r="AT246" s="271" t="s">
        <v>221</v>
      </c>
      <c r="AU246" s="271" t="s">
        <v>81</v>
      </c>
      <c r="AV246" s="13" t="s">
        <v>81</v>
      </c>
      <c r="AW246" s="13" t="s">
        <v>35</v>
      </c>
      <c r="AX246" s="13" t="s">
        <v>72</v>
      </c>
      <c r="AY246" s="271" t="s">
        <v>210</v>
      </c>
    </row>
    <row r="247" s="13" customFormat="1">
      <c r="B247" s="261"/>
      <c r="C247" s="262"/>
      <c r="D247" s="248" t="s">
        <v>221</v>
      </c>
      <c r="E247" s="263" t="s">
        <v>21</v>
      </c>
      <c r="F247" s="264" t="s">
        <v>900</v>
      </c>
      <c r="G247" s="262"/>
      <c r="H247" s="265">
        <v>0.040000000000000001</v>
      </c>
      <c r="I247" s="266"/>
      <c r="J247" s="262"/>
      <c r="K247" s="262"/>
      <c r="L247" s="267"/>
      <c r="M247" s="268"/>
      <c r="N247" s="269"/>
      <c r="O247" s="269"/>
      <c r="P247" s="269"/>
      <c r="Q247" s="269"/>
      <c r="R247" s="269"/>
      <c r="S247" s="269"/>
      <c r="T247" s="270"/>
      <c r="AT247" s="271" t="s">
        <v>221</v>
      </c>
      <c r="AU247" s="271" t="s">
        <v>81</v>
      </c>
      <c r="AV247" s="13" t="s">
        <v>81</v>
      </c>
      <c r="AW247" s="13" t="s">
        <v>35</v>
      </c>
      <c r="AX247" s="13" t="s">
        <v>72</v>
      </c>
      <c r="AY247" s="271" t="s">
        <v>210</v>
      </c>
    </row>
    <row r="248" s="15" customFormat="1">
      <c r="B248" s="294"/>
      <c r="C248" s="295"/>
      <c r="D248" s="248" t="s">
        <v>221</v>
      </c>
      <c r="E248" s="296" t="s">
        <v>21</v>
      </c>
      <c r="F248" s="297" t="s">
        <v>424</v>
      </c>
      <c r="G248" s="295"/>
      <c r="H248" s="298">
        <v>27.692</v>
      </c>
      <c r="I248" s="299"/>
      <c r="J248" s="295"/>
      <c r="K248" s="295"/>
      <c r="L248" s="300"/>
      <c r="M248" s="301"/>
      <c r="N248" s="302"/>
      <c r="O248" s="302"/>
      <c r="P248" s="302"/>
      <c r="Q248" s="302"/>
      <c r="R248" s="302"/>
      <c r="S248" s="302"/>
      <c r="T248" s="303"/>
      <c r="AT248" s="304" t="s">
        <v>221</v>
      </c>
      <c r="AU248" s="304" t="s">
        <v>81</v>
      </c>
      <c r="AV248" s="15" t="s">
        <v>233</v>
      </c>
      <c r="AW248" s="15" t="s">
        <v>35</v>
      </c>
      <c r="AX248" s="15" t="s">
        <v>72</v>
      </c>
      <c r="AY248" s="304" t="s">
        <v>210</v>
      </c>
    </row>
    <row r="249" s="14" customFormat="1">
      <c r="B249" s="272"/>
      <c r="C249" s="273"/>
      <c r="D249" s="248" t="s">
        <v>221</v>
      </c>
      <c r="E249" s="274" t="s">
        <v>21</v>
      </c>
      <c r="F249" s="275" t="s">
        <v>227</v>
      </c>
      <c r="G249" s="273"/>
      <c r="H249" s="276">
        <v>61.418999999999997</v>
      </c>
      <c r="I249" s="277"/>
      <c r="J249" s="273"/>
      <c r="K249" s="273"/>
      <c r="L249" s="278"/>
      <c r="M249" s="279"/>
      <c r="N249" s="280"/>
      <c r="O249" s="280"/>
      <c r="P249" s="280"/>
      <c r="Q249" s="280"/>
      <c r="R249" s="280"/>
      <c r="S249" s="280"/>
      <c r="T249" s="281"/>
      <c r="AT249" s="282" t="s">
        <v>221</v>
      </c>
      <c r="AU249" s="282" t="s">
        <v>81</v>
      </c>
      <c r="AV249" s="14" t="s">
        <v>217</v>
      </c>
      <c r="AW249" s="14" t="s">
        <v>35</v>
      </c>
      <c r="AX249" s="14" t="s">
        <v>79</v>
      </c>
      <c r="AY249" s="282" t="s">
        <v>210</v>
      </c>
    </row>
    <row r="250" s="1" customFormat="1" ht="14.4" customHeight="1">
      <c r="B250" s="47"/>
      <c r="C250" s="236" t="s">
        <v>344</v>
      </c>
      <c r="D250" s="236" t="s">
        <v>212</v>
      </c>
      <c r="E250" s="237" t="s">
        <v>901</v>
      </c>
      <c r="F250" s="238" t="s">
        <v>902</v>
      </c>
      <c r="G250" s="239" t="s">
        <v>215</v>
      </c>
      <c r="H250" s="240">
        <v>601.404</v>
      </c>
      <c r="I250" s="241"/>
      <c r="J250" s="242">
        <f>ROUND(I250*H250,2)</f>
        <v>0</v>
      </c>
      <c r="K250" s="238" t="s">
        <v>216</v>
      </c>
      <c r="L250" s="73"/>
      <c r="M250" s="243" t="s">
        <v>21</v>
      </c>
      <c r="N250" s="244" t="s">
        <v>43</v>
      </c>
      <c r="O250" s="48"/>
      <c r="P250" s="245">
        <f>O250*H250</f>
        <v>0</v>
      </c>
      <c r="Q250" s="245">
        <v>0.0026919000000000001</v>
      </c>
      <c r="R250" s="245">
        <f>Q250*H250</f>
        <v>1.6189194276000001</v>
      </c>
      <c r="S250" s="245">
        <v>0</v>
      </c>
      <c r="T250" s="246">
        <f>S250*H250</f>
        <v>0</v>
      </c>
      <c r="AR250" s="25" t="s">
        <v>217</v>
      </c>
      <c r="AT250" s="25" t="s">
        <v>212</v>
      </c>
      <c r="AU250" s="25" t="s">
        <v>81</v>
      </c>
      <c r="AY250" s="25" t="s">
        <v>210</v>
      </c>
      <c r="BE250" s="247">
        <f>IF(N250="základní",J250,0)</f>
        <v>0</v>
      </c>
      <c r="BF250" s="247">
        <f>IF(N250="snížená",J250,0)</f>
        <v>0</v>
      </c>
      <c r="BG250" s="247">
        <f>IF(N250="zákl. přenesená",J250,0)</f>
        <v>0</v>
      </c>
      <c r="BH250" s="247">
        <f>IF(N250="sníž. přenesená",J250,0)</f>
        <v>0</v>
      </c>
      <c r="BI250" s="247">
        <f>IF(N250="nulová",J250,0)</f>
        <v>0</v>
      </c>
      <c r="BJ250" s="25" t="s">
        <v>79</v>
      </c>
      <c r="BK250" s="247">
        <f>ROUND(I250*H250,2)</f>
        <v>0</v>
      </c>
      <c r="BL250" s="25" t="s">
        <v>217</v>
      </c>
      <c r="BM250" s="25" t="s">
        <v>903</v>
      </c>
    </row>
    <row r="251" s="1" customFormat="1">
      <c r="B251" s="47"/>
      <c r="C251" s="75"/>
      <c r="D251" s="248" t="s">
        <v>219</v>
      </c>
      <c r="E251" s="75"/>
      <c r="F251" s="249" t="s">
        <v>904</v>
      </c>
      <c r="G251" s="75"/>
      <c r="H251" s="75"/>
      <c r="I251" s="204"/>
      <c r="J251" s="75"/>
      <c r="K251" s="75"/>
      <c r="L251" s="73"/>
      <c r="M251" s="250"/>
      <c r="N251" s="48"/>
      <c r="O251" s="48"/>
      <c r="P251" s="48"/>
      <c r="Q251" s="48"/>
      <c r="R251" s="48"/>
      <c r="S251" s="48"/>
      <c r="T251" s="96"/>
      <c r="AT251" s="25" t="s">
        <v>219</v>
      </c>
      <c r="AU251" s="25" t="s">
        <v>81</v>
      </c>
    </row>
    <row r="252" s="12" customFormat="1">
      <c r="B252" s="251"/>
      <c r="C252" s="252"/>
      <c r="D252" s="248" t="s">
        <v>221</v>
      </c>
      <c r="E252" s="253" t="s">
        <v>21</v>
      </c>
      <c r="F252" s="254" t="s">
        <v>852</v>
      </c>
      <c r="G252" s="252"/>
      <c r="H252" s="253" t="s">
        <v>21</v>
      </c>
      <c r="I252" s="255"/>
      <c r="J252" s="252"/>
      <c r="K252" s="252"/>
      <c r="L252" s="256"/>
      <c r="M252" s="257"/>
      <c r="N252" s="258"/>
      <c r="O252" s="258"/>
      <c r="P252" s="258"/>
      <c r="Q252" s="258"/>
      <c r="R252" s="258"/>
      <c r="S252" s="258"/>
      <c r="T252" s="259"/>
      <c r="AT252" s="260" t="s">
        <v>221</v>
      </c>
      <c r="AU252" s="260" t="s">
        <v>81</v>
      </c>
      <c r="AV252" s="12" t="s">
        <v>79</v>
      </c>
      <c r="AW252" s="12" t="s">
        <v>35</v>
      </c>
      <c r="AX252" s="12" t="s">
        <v>72</v>
      </c>
      <c r="AY252" s="260" t="s">
        <v>210</v>
      </c>
    </row>
    <row r="253" s="13" customFormat="1">
      <c r="B253" s="261"/>
      <c r="C253" s="262"/>
      <c r="D253" s="248" t="s">
        <v>221</v>
      </c>
      <c r="E253" s="263" t="s">
        <v>21</v>
      </c>
      <c r="F253" s="264" t="s">
        <v>905</v>
      </c>
      <c r="G253" s="262"/>
      <c r="H253" s="265">
        <v>113.02</v>
      </c>
      <c r="I253" s="266"/>
      <c r="J253" s="262"/>
      <c r="K253" s="262"/>
      <c r="L253" s="267"/>
      <c r="M253" s="268"/>
      <c r="N253" s="269"/>
      <c r="O253" s="269"/>
      <c r="P253" s="269"/>
      <c r="Q253" s="269"/>
      <c r="R253" s="269"/>
      <c r="S253" s="269"/>
      <c r="T253" s="270"/>
      <c r="AT253" s="271" t="s">
        <v>221</v>
      </c>
      <c r="AU253" s="271" t="s">
        <v>81</v>
      </c>
      <c r="AV253" s="13" t="s">
        <v>81</v>
      </c>
      <c r="AW253" s="13" t="s">
        <v>35</v>
      </c>
      <c r="AX253" s="13" t="s">
        <v>72</v>
      </c>
      <c r="AY253" s="271" t="s">
        <v>210</v>
      </c>
    </row>
    <row r="254" s="13" customFormat="1">
      <c r="B254" s="261"/>
      <c r="C254" s="262"/>
      <c r="D254" s="248" t="s">
        <v>221</v>
      </c>
      <c r="E254" s="263" t="s">
        <v>21</v>
      </c>
      <c r="F254" s="264" t="s">
        <v>906</v>
      </c>
      <c r="G254" s="262"/>
      <c r="H254" s="265">
        <v>111.23</v>
      </c>
      <c r="I254" s="266"/>
      <c r="J254" s="262"/>
      <c r="K254" s="262"/>
      <c r="L254" s="267"/>
      <c r="M254" s="268"/>
      <c r="N254" s="269"/>
      <c r="O254" s="269"/>
      <c r="P254" s="269"/>
      <c r="Q254" s="269"/>
      <c r="R254" s="269"/>
      <c r="S254" s="269"/>
      <c r="T254" s="270"/>
      <c r="AT254" s="271" t="s">
        <v>221</v>
      </c>
      <c r="AU254" s="271" t="s">
        <v>81</v>
      </c>
      <c r="AV254" s="13" t="s">
        <v>81</v>
      </c>
      <c r="AW254" s="13" t="s">
        <v>35</v>
      </c>
      <c r="AX254" s="13" t="s">
        <v>72</v>
      </c>
      <c r="AY254" s="271" t="s">
        <v>210</v>
      </c>
    </row>
    <row r="255" s="12" customFormat="1">
      <c r="B255" s="251"/>
      <c r="C255" s="252"/>
      <c r="D255" s="248" t="s">
        <v>221</v>
      </c>
      <c r="E255" s="253" t="s">
        <v>21</v>
      </c>
      <c r="F255" s="254" t="s">
        <v>865</v>
      </c>
      <c r="G255" s="252"/>
      <c r="H255" s="253" t="s">
        <v>21</v>
      </c>
      <c r="I255" s="255"/>
      <c r="J255" s="252"/>
      <c r="K255" s="252"/>
      <c r="L255" s="256"/>
      <c r="M255" s="257"/>
      <c r="N255" s="258"/>
      <c r="O255" s="258"/>
      <c r="P255" s="258"/>
      <c r="Q255" s="258"/>
      <c r="R255" s="258"/>
      <c r="S255" s="258"/>
      <c r="T255" s="259"/>
      <c r="AT255" s="260" t="s">
        <v>221</v>
      </c>
      <c r="AU255" s="260" t="s">
        <v>81</v>
      </c>
      <c r="AV255" s="12" t="s">
        <v>79</v>
      </c>
      <c r="AW255" s="12" t="s">
        <v>35</v>
      </c>
      <c r="AX255" s="12" t="s">
        <v>72</v>
      </c>
      <c r="AY255" s="260" t="s">
        <v>210</v>
      </c>
    </row>
    <row r="256" s="13" customFormat="1">
      <c r="B256" s="261"/>
      <c r="C256" s="262"/>
      <c r="D256" s="248" t="s">
        <v>221</v>
      </c>
      <c r="E256" s="263" t="s">
        <v>21</v>
      </c>
      <c r="F256" s="264" t="s">
        <v>907</v>
      </c>
      <c r="G256" s="262"/>
      <c r="H256" s="265">
        <v>181.25</v>
      </c>
      <c r="I256" s="266"/>
      <c r="J256" s="262"/>
      <c r="K256" s="262"/>
      <c r="L256" s="267"/>
      <c r="M256" s="268"/>
      <c r="N256" s="269"/>
      <c r="O256" s="269"/>
      <c r="P256" s="269"/>
      <c r="Q256" s="269"/>
      <c r="R256" s="269"/>
      <c r="S256" s="269"/>
      <c r="T256" s="270"/>
      <c r="AT256" s="271" t="s">
        <v>221</v>
      </c>
      <c r="AU256" s="271" t="s">
        <v>81</v>
      </c>
      <c r="AV256" s="13" t="s">
        <v>81</v>
      </c>
      <c r="AW256" s="13" t="s">
        <v>35</v>
      </c>
      <c r="AX256" s="13" t="s">
        <v>72</v>
      </c>
      <c r="AY256" s="271" t="s">
        <v>210</v>
      </c>
    </row>
    <row r="257" s="12" customFormat="1">
      <c r="B257" s="251"/>
      <c r="C257" s="252"/>
      <c r="D257" s="248" t="s">
        <v>221</v>
      </c>
      <c r="E257" s="253" t="s">
        <v>21</v>
      </c>
      <c r="F257" s="254" t="s">
        <v>883</v>
      </c>
      <c r="G257" s="252"/>
      <c r="H257" s="253" t="s">
        <v>21</v>
      </c>
      <c r="I257" s="255"/>
      <c r="J257" s="252"/>
      <c r="K257" s="252"/>
      <c r="L257" s="256"/>
      <c r="M257" s="257"/>
      <c r="N257" s="258"/>
      <c r="O257" s="258"/>
      <c r="P257" s="258"/>
      <c r="Q257" s="258"/>
      <c r="R257" s="258"/>
      <c r="S257" s="258"/>
      <c r="T257" s="259"/>
      <c r="AT257" s="260" t="s">
        <v>221</v>
      </c>
      <c r="AU257" s="260" t="s">
        <v>81</v>
      </c>
      <c r="AV257" s="12" t="s">
        <v>79</v>
      </c>
      <c r="AW257" s="12" t="s">
        <v>35</v>
      </c>
      <c r="AX257" s="12" t="s">
        <v>72</v>
      </c>
      <c r="AY257" s="260" t="s">
        <v>210</v>
      </c>
    </row>
    <row r="258" s="13" customFormat="1">
      <c r="B258" s="261"/>
      <c r="C258" s="262"/>
      <c r="D258" s="248" t="s">
        <v>221</v>
      </c>
      <c r="E258" s="263" t="s">
        <v>21</v>
      </c>
      <c r="F258" s="264" t="s">
        <v>908</v>
      </c>
      <c r="G258" s="262"/>
      <c r="H258" s="265">
        <v>95.670000000000002</v>
      </c>
      <c r="I258" s="266"/>
      <c r="J258" s="262"/>
      <c r="K258" s="262"/>
      <c r="L258" s="267"/>
      <c r="M258" s="268"/>
      <c r="N258" s="269"/>
      <c r="O258" s="269"/>
      <c r="P258" s="269"/>
      <c r="Q258" s="269"/>
      <c r="R258" s="269"/>
      <c r="S258" s="269"/>
      <c r="T258" s="270"/>
      <c r="AT258" s="271" t="s">
        <v>221</v>
      </c>
      <c r="AU258" s="271" t="s">
        <v>81</v>
      </c>
      <c r="AV258" s="13" t="s">
        <v>81</v>
      </c>
      <c r="AW258" s="13" t="s">
        <v>35</v>
      </c>
      <c r="AX258" s="13" t="s">
        <v>72</v>
      </c>
      <c r="AY258" s="271" t="s">
        <v>210</v>
      </c>
    </row>
    <row r="259" s="12" customFormat="1">
      <c r="B259" s="251"/>
      <c r="C259" s="252"/>
      <c r="D259" s="248" t="s">
        <v>221</v>
      </c>
      <c r="E259" s="253" t="s">
        <v>21</v>
      </c>
      <c r="F259" s="254" t="s">
        <v>909</v>
      </c>
      <c r="G259" s="252"/>
      <c r="H259" s="253" t="s">
        <v>21</v>
      </c>
      <c r="I259" s="255"/>
      <c r="J259" s="252"/>
      <c r="K259" s="252"/>
      <c r="L259" s="256"/>
      <c r="M259" s="257"/>
      <c r="N259" s="258"/>
      <c r="O259" s="258"/>
      <c r="P259" s="258"/>
      <c r="Q259" s="258"/>
      <c r="R259" s="258"/>
      <c r="S259" s="258"/>
      <c r="T259" s="259"/>
      <c r="AT259" s="260" t="s">
        <v>221</v>
      </c>
      <c r="AU259" s="260" t="s">
        <v>81</v>
      </c>
      <c r="AV259" s="12" t="s">
        <v>79</v>
      </c>
      <c r="AW259" s="12" t="s">
        <v>35</v>
      </c>
      <c r="AX259" s="12" t="s">
        <v>72</v>
      </c>
      <c r="AY259" s="260" t="s">
        <v>210</v>
      </c>
    </row>
    <row r="260" s="13" customFormat="1">
      <c r="B260" s="261"/>
      <c r="C260" s="262"/>
      <c r="D260" s="248" t="s">
        <v>221</v>
      </c>
      <c r="E260" s="263" t="s">
        <v>21</v>
      </c>
      <c r="F260" s="264" t="s">
        <v>910</v>
      </c>
      <c r="G260" s="262"/>
      <c r="H260" s="265">
        <v>100.234</v>
      </c>
      <c r="I260" s="266"/>
      <c r="J260" s="262"/>
      <c r="K260" s="262"/>
      <c r="L260" s="267"/>
      <c r="M260" s="268"/>
      <c r="N260" s="269"/>
      <c r="O260" s="269"/>
      <c r="P260" s="269"/>
      <c r="Q260" s="269"/>
      <c r="R260" s="269"/>
      <c r="S260" s="269"/>
      <c r="T260" s="270"/>
      <c r="AT260" s="271" t="s">
        <v>221</v>
      </c>
      <c r="AU260" s="271" t="s">
        <v>81</v>
      </c>
      <c r="AV260" s="13" t="s">
        <v>81</v>
      </c>
      <c r="AW260" s="13" t="s">
        <v>35</v>
      </c>
      <c r="AX260" s="13" t="s">
        <v>72</v>
      </c>
      <c r="AY260" s="271" t="s">
        <v>210</v>
      </c>
    </row>
    <row r="261" s="14" customFormat="1">
      <c r="B261" s="272"/>
      <c r="C261" s="273"/>
      <c r="D261" s="248" t="s">
        <v>221</v>
      </c>
      <c r="E261" s="274" t="s">
        <v>21</v>
      </c>
      <c r="F261" s="275" t="s">
        <v>227</v>
      </c>
      <c r="G261" s="273"/>
      <c r="H261" s="276">
        <v>601.404</v>
      </c>
      <c r="I261" s="277"/>
      <c r="J261" s="273"/>
      <c r="K261" s="273"/>
      <c r="L261" s="278"/>
      <c r="M261" s="279"/>
      <c r="N261" s="280"/>
      <c r="O261" s="280"/>
      <c r="P261" s="280"/>
      <c r="Q261" s="280"/>
      <c r="R261" s="280"/>
      <c r="S261" s="280"/>
      <c r="T261" s="281"/>
      <c r="AT261" s="282" t="s">
        <v>221</v>
      </c>
      <c r="AU261" s="282" t="s">
        <v>81</v>
      </c>
      <c r="AV261" s="14" t="s">
        <v>217</v>
      </c>
      <c r="AW261" s="14" t="s">
        <v>35</v>
      </c>
      <c r="AX261" s="14" t="s">
        <v>79</v>
      </c>
      <c r="AY261" s="282" t="s">
        <v>210</v>
      </c>
    </row>
    <row r="262" s="1" customFormat="1" ht="14.4" customHeight="1">
      <c r="B262" s="47"/>
      <c r="C262" s="236" t="s">
        <v>351</v>
      </c>
      <c r="D262" s="236" t="s">
        <v>212</v>
      </c>
      <c r="E262" s="237" t="s">
        <v>911</v>
      </c>
      <c r="F262" s="238" t="s">
        <v>912</v>
      </c>
      <c r="G262" s="239" t="s">
        <v>215</v>
      </c>
      <c r="H262" s="240">
        <v>601.404</v>
      </c>
      <c r="I262" s="241"/>
      <c r="J262" s="242">
        <f>ROUND(I262*H262,2)</f>
        <v>0</v>
      </c>
      <c r="K262" s="238" t="s">
        <v>216</v>
      </c>
      <c r="L262" s="73"/>
      <c r="M262" s="243" t="s">
        <v>21</v>
      </c>
      <c r="N262" s="244" t="s">
        <v>43</v>
      </c>
      <c r="O262" s="48"/>
      <c r="P262" s="245">
        <f>O262*H262</f>
        <v>0</v>
      </c>
      <c r="Q262" s="245">
        <v>0</v>
      </c>
      <c r="R262" s="245">
        <f>Q262*H262</f>
        <v>0</v>
      </c>
      <c r="S262" s="245">
        <v>0</v>
      </c>
      <c r="T262" s="246">
        <f>S262*H262</f>
        <v>0</v>
      </c>
      <c r="AR262" s="25" t="s">
        <v>217</v>
      </c>
      <c r="AT262" s="25" t="s">
        <v>212</v>
      </c>
      <c r="AU262" s="25" t="s">
        <v>81</v>
      </c>
      <c r="AY262" s="25" t="s">
        <v>210</v>
      </c>
      <c r="BE262" s="247">
        <f>IF(N262="základní",J262,0)</f>
        <v>0</v>
      </c>
      <c r="BF262" s="247">
        <f>IF(N262="snížená",J262,0)</f>
        <v>0</v>
      </c>
      <c r="BG262" s="247">
        <f>IF(N262="zákl. přenesená",J262,0)</f>
        <v>0</v>
      </c>
      <c r="BH262" s="247">
        <f>IF(N262="sníž. přenesená",J262,0)</f>
        <v>0</v>
      </c>
      <c r="BI262" s="247">
        <f>IF(N262="nulová",J262,0)</f>
        <v>0</v>
      </c>
      <c r="BJ262" s="25" t="s">
        <v>79</v>
      </c>
      <c r="BK262" s="247">
        <f>ROUND(I262*H262,2)</f>
        <v>0</v>
      </c>
      <c r="BL262" s="25" t="s">
        <v>217</v>
      </c>
      <c r="BM262" s="25" t="s">
        <v>913</v>
      </c>
    </row>
    <row r="263" s="1" customFormat="1">
      <c r="B263" s="47"/>
      <c r="C263" s="75"/>
      <c r="D263" s="248" t="s">
        <v>219</v>
      </c>
      <c r="E263" s="75"/>
      <c r="F263" s="249" t="s">
        <v>904</v>
      </c>
      <c r="G263" s="75"/>
      <c r="H263" s="75"/>
      <c r="I263" s="204"/>
      <c r="J263" s="75"/>
      <c r="K263" s="75"/>
      <c r="L263" s="73"/>
      <c r="M263" s="250"/>
      <c r="N263" s="48"/>
      <c r="O263" s="48"/>
      <c r="P263" s="48"/>
      <c r="Q263" s="48"/>
      <c r="R263" s="48"/>
      <c r="S263" s="48"/>
      <c r="T263" s="96"/>
      <c r="AT263" s="25" t="s">
        <v>219</v>
      </c>
      <c r="AU263" s="25" t="s">
        <v>81</v>
      </c>
    </row>
    <row r="264" s="1" customFormat="1" ht="22.8" customHeight="1">
      <c r="B264" s="47"/>
      <c r="C264" s="236" t="s">
        <v>357</v>
      </c>
      <c r="D264" s="236" t="s">
        <v>212</v>
      </c>
      <c r="E264" s="237" t="s">
        <v>914</v>
      </c>
      <c r="F264" s="238" t="s">
        <v>915</v>
      </c>
      <c r="G264" s="239" t="s">
        <v>318</v>
      </c>
      <c r="H264" s="240">
        <v>2.2930000000000001</v>
      </c>
      <c r="I264" s="241"/>
      <c r="J264" s="242">
        <f>ROUND(I264*H264,2)</f>
        <v>0</v>
      </c>
      <c r="K264" s="238" t="s">
        <v>216</v>
      </c>
      <c r="L264" s="73"/>
      <c r="M264" s="243" t="s">
        <v>21</v>
      </c>
      <c r="N264" s="244" t="s">
        <v>43</v>
      </c>
      <c r="O264" s="48"/>
      <c r="P264" s="245">
        <f>O264*H264</f>
        <v>0</v>
      </c>
      <c r="Q264" s="245">
        <v>1.06017026</v>
      </c>
      <c r="R264" s="245">
        <f>Q264*H264</f>
        <v>2.4309704061800002</v>
      </c>
      <c r="S264" s="245">
        <v>0</v>
      </c>
      <c r="T264" s="246">
        <f>S264*H264</f>
        <v>0</v>
      </c>
      <c r="AR264" s="25" t="s">
        <v>217</v>
      </c>
      <c r="AT264" s="25" t="s">
        <v>212</v>
      </c>
      <c r="AU264" s="25" t="s">
        <v>81</v>
      </c>
      <c r="AY264" s="25" t="s">
        <v>210</v>
      </c>
      <c r="BE264" s="247">
        <f>IF(N264="základní",J264,0)</f>
        <v>0</v>
      </c>
      <c r="BF264" s="247">
        <f>IF(N264="snížená",J264,0)</f>
        <v>0</v>
      </c>
      <c r="BG264" s="247">
        <f>IF(N264="zákl. přenesená",J264,0)</f>
        <v>0</v>
      </c>
      <c r="BH264" s="247">
        <f>IF(N264="sníž. přenesená",J264,0)</f>
        <v>0</v>
      </c>
      <c r="BI264" s="247">
        <f>IF(N264="nulová",J264,0)</f>
        <v>0</v>
      </c>
      <c r="BJ264" s="25" t="s">
        <v>79</v>
      </c>
      <c r="BK264" s="247">
        <f>ROUND(I264*H264,2)</f>
        <v>0</v>
      </c>
      <c r="BL264" s="25" t="s">
        <v>217</v>
      </c>
      <c r="BM264" s="25" t="s">
        <v>916</v>
      </c>
    </row>
    <row r="265" s="1" customFormat="1">
      <c r="B265" s="47"/>
      <c r="C265" s="75"/>
      <c r="D265" s="248" t="s">
        <v>219</v>
      </c>
      <c r="E265" s="75"/>
      <c r="F265" s="249" t="s">
        <v>917</v>
      </c>
      <c r="G265" s="75"/>
      <c r="H265" s="75"/>
      <c r="I265" s="204"/>
      <c r="J265" s="75"/>
      <c r="K265" s="75"/>
      <c r="L265" s="73"/>
      <c r="M265" s="250"/>
      <c r="N265" s="48"/>
      <c r="O265" s="48"/>
      <c r="P265" s="48"/>
      <c r="Q265" s="48"/>
      <c r="R265" s="48"/>
      <c r="S265" s="48"/>
      <c r="T265" s="96"/>
      <c r="AT265" s="25" t="s">
        <v>219</v>
      </c>
      <c r="AU265" s="25" t="s">
        <v>81</v>
      </c>
    </row>
    <row r="266" s="12" customFormat="1">
      <c r="B266" s="251"/>
      <c r="C266" s="252"/>
      <c r="D266" s="248" t="s">
        <v>221</v>
      </c>
      <c r="E266" s="253" t="s">
        <v>21</v>
      </c>
      <c r="F266" s="254" t="s">
        <v>918</v>
      </c>
      <c r="G266" s="252"/>
      <c r="H266" s="253" t="s">
        <v>21</v>
      </c>
      <c r="I266" s="255"/>
      <c r="J266" s="252"/>
      <c r="K266" s="252"/>
      <c r="L266" s="256"/>
      <c r="M266" s="257"/>
      <c r="N266" s="258"/>
      <c r="O266" s="258"/>
      <c r="P266" s="258"/>
      <c r="Q266" s="258"/>
      <c r="R266" s="258"/>
      <c r="S266" s="258"/>
      <c r="T266" s="259"/>
      <c r="AT266" s="260" t="s">
        <v>221</v>
      </c>
      <c r="AU266" s="260" t="s">
        <v>81</v>
      </c>
      <c r="AV266" s="12" t="s">
        <v>79</v>
      </c>
      <c r="AW266" s="12" t="s">
        <v>35</v>
      </c>
      <c r="AX266" s="12" t="s">
        <v>72</v>
      </c>
      <c r="AY266" s="260" t="s">
        <v>210</v>
      </c>
    </row>
    <row r="267" s="13" customFormat="1">
      <c r="B267" s="261"/>
      <c r="C267" s="262"/>
      <c r="D267" s="248" t="s">
        <v>221</v>
      </c>
      <c r="E267" s="263" t="s">
        <v>21</v>
      </c>
      <c r="F267" s="264" t="s">
        <v>919</v>
      </c>
      <c r="G267" s="262"/>
      <c r="H267" s="265">
        <v>6.9550000000000001</v>
      </c>
      <c r="I267" s="266"/>
      <c r="J267" s="262"/>
      <c r="K267" s="262"/>
      <c r="L267" s="267"/>
      <c r="M267" s="268"/>
      <c r="N267" s="269"/>
      <c r="O267" s="269"/>
      <c r="P267" s="269"/>
      <c r="Q267" s="269"/>
      <c r="R267" s="269"/>
      <c r="S267" s="269"/>
      <c r="T267" s="270"/>
      <c r="AT267" s="271" t="s">
        <v>221</v>
      </c>
      <c r="AU267" s="271" t="s">
        <v>81</v>
      </c>
      <c r="AV267" s="13" t="s">
        <v>81</v>
      </c>
      <c r="AW267" s="13" t="s">
        <v>35</v>
      </c>
      <c r="AX267" s="13" t="s">
        <v>72</v>
      </c>
      <c r="AY267" s="271" t="s">
        <v>210</v>
      </c>
    </row>
    <row r="268" s="12" customFormat="1">
      <c r="B268" s="251"/>
      <c r="C268" s="252"/>
      <c r="D268" s="248" t="s">
        <v>221</v>
      </c>
      <c r="E268" s="253" t="s">
        <v>21</v>
      </c>
      <c r="F268" s="254" t="s">
        <v>920</v>
      </c>
      <c r="G268" s="252"/>
      <c r="H268" s="253" t="s">
        <v>21</v>
      </c>
      <c r="I268" s="255"/>
      <c r="J268" s="252"/>
      <c r="K268" s="252"/>
      <c r="L268" s="256"/>
      <c r="M268" s="257"/>
      <c r="N268" s="258"/>
      <c r="O268" s="258"/>
      <c r="P268" s="258"/>
      <c r="Q268" s="258"/>
      <c r="R268" s="258"/>
      <c r="S268" s="258"/>
      <c r="T268" s="259"/>
      <c r="AT268" s="260" t="s">
        <v>221</v>
      </c>
      <c r="AU268" s="260" t="s">
        <v>81</v>
      </c>
      <c r="AV268" s="12" t="s">
        <v>79</v>
      </c>
      <c r="AW268" s="12" t="s">
        <v>35</v>
      </c>
      <c r="AX268" s="12" t="s">
        <v>72</v>
      </c>
      <c r="AY268" s="260" t="s">
        <v>210</v>
      </c>
    </row>
    <row r="269" s="13" customFormat="1">
      <c r="B269" s="261"/>
      <c r="C269" s="262"/>
      <c r="D269" s="248" t="s">
        <v>221</v>
      </c>
      <c r="E269" s="263" t="s">
        <v>21</v>
      </c>
      <c r="F269" s="264" t="s">
        <v>921</v>
      </c>
      <c r="G269" s="262"/>
      <c r="H269" s="265">
        <v>-4.6619999999999999</v>
      </c>
      <c r="I269" s="266"/>
      <c r="J269" s="262"/>
      <c r="K269" s="262"/>
      <c r="L269" s="267"/>
      <c r="M269" s="268"/>
      <c r="N269" s="269"/>
      <c r="O269" s="269"/>
      <c r="P269" s="269"/>
      <c r="Q269" s="269"/>
      <c r="R269" s="269"/>
      <c r="S269" s="269"/>
      <c r="T269" s="270"/>
      <c r="AT269" s="271" t="s">
        <v>221</v>
      </c>
      <c r="AU269" s="271" t="s">
        <v>81</v>
      </c>
      <c r="AV269" s="13" t="s">
        <v>81</v>
      </c>
      <c r="AW269" s="13" t="s">
        <v>35</v>
      </c>
      <c r="AX269" s="13" t="s">
        <v>72</v>
      </c>
      <c r="AY269" s="271" t="s">
        <v>210</v>
      </c>
    </row>
    <row r="270" s="14" customFormat="1">
      <c r="B270" s="272"/>
      <c r="C270" s="273"/>
      <c r="D270" s="248" t="s">
        <v>221</v>
      </c>
      <c r="E270" s="274" t="s">
        <v>21</v>
      </c>
      <c r="F270" s="275" t="s">
        <v>227</v>
      </c>
      <c r="G270" s="273"/>
      <c r="H270" s="276">
        <v>2.2930000000000001</v>
      </c>
      <c r="I270" s="277"/>
      <c r="J270" s="273"/>
      <c r="K270" s="273"/>
      <c r="L270" s="278"/>
      <c r="M270" s="279"/>
      <c r="N270" s="280"/>
      <c r="O270" s="280"/>
      <c r="P270" s="280"/>
      <c r="Q270" s="280"/>
      <c r="R270" s="280"/>
      <c r="S270" s="280"/>
      <c r="T270" s="281"/>
      <c r="AT270" s="282" t="s">
        <v>221</v>
      </c>
      <c r="AU270" s="282" t="s">
        <v>81</v>
      </c>
      <c r="AV270" s="14" t="s">
        <v>217</v>
      </c>
      <c r="AW270" s="14" t="s">
        <v>35</v>
      </c>
      <c r="AX270" s="14" t="s">
        <v>79</v>
      </c>
      <c r="AY270" s="282" t="s">
        <v>210</v>
      </c>
    </row>
    <row r="271" s="1" customFormat="1" ht="14.4" customHeight="1">
      <c r="B271" s="47"/>
      <c r="C271" s="236" t="s">
        <v>362</v>
      </c>
      <c r="D271" s="236" t="s">
        <v>212</v>
      </c>
      <c r="E271" s="237" t="s">
        <v>922</v>
      </c>
      <c r="F271" s="238" t="s">
        <v>923</v>
      </c>
      <c r="G271" s="239" t="s">
        <v>318</v>
      </c>
      <c r="H271" s="240">
        <v>4.6619999999999999</v>
      </c>
      <c r="I271" s="241"/>
      <c r="J271" s="242">
        <f>ROUND(I271*H271,2)</f>
        <v>0</v>
      </c>
      <c r="K271" s="238" t="s">
        <v>216</v>
      </c>
      <c r="L271" s="73"/>
      <c r="M271" s="243" t="s">
        <v>21</v>
      </c>
      <c r="N271" s="244" t="s">
        <v>43</v>
      </c>
      <c r="O271" s="48"/>
      <c r="P271" s="245">
        <f>O271*H271</f>
        <v>0</v>
      </c>
      <c r="Q271" s="245">
        <v>1.0627727797</v>
      </c>
      <c r="R271" s="245">
        <f>Q271*H271</f>
        <v>4.9546466989613993</v>
      </c>
      <c r="S271" s="245">
        <v>0</v>
      </c>
      <c r="T271" s="246">
        <f>S271*H271</f>
        <v>0</v>
      </c>
      <c r="AR271" s="25" t="s">
        <v>217</v>
      </c>
      <c r="AT271" s="25" t="s">
        <v>212</v>
      </c>
      <c r="AU271" s="25" t="s">
        <v>81</v>
      </c>
      <c r="AY271" s="25" t="s">
        <v>210</v>
      </c>
      <c r="BE271" s="247">
        <f>IF(N271="základní",J271,0)</f>
        <v>0</v>
      </c>
      <c r="BF271" s="247">
        <f>IF(N271="snížená",J271,0)</f>
        <v>0</v>
      </c>
      <c r="BG271" s="247">
        <f>IF(N271="zákl. přenesená",J271,0)</f>
        <v>0</v>
      </c>
      <c r="BH271" s="247">
        <f>IF(N271="sníž. přenesená",J271,0)</f>
        <v>0</v>
      </c>
      <c r="BI271" s="247">
        <f>IF(N271="nulová",J271,0)</f>
        <v>0</v>
      </c>
      <c r="BJ271" s="25" t="s">
        <v>79</v>
      </c>
      <c r="BK271" s="247">
        <f>ROUND(I271*H271,2)</f>
        <v>0</v>
      </c>
      <c r="BL271" s="25" t="s">
        <v>217</v>
      </c>
      <c r="BM271" s="25" t="s">
        <v>924</v>
      </c>
    </row>
    <row r="272" s="1" customFormat="1">
      <c r="B272" s="47"/>
      <c r="C272" s="75"/>
      <c r="D272" s="248" t="s">
        <v>219</v>
      </c>
      <c r="E272" s="75"/>
      <c r="F272" s="249" t="s">
        <v>917</v>
      </c>
      <c r="G272" s="75"/>
      <c r="H272" s="75"/>
      <c r="I272" s="204"/>
      <c r="J272" s="75"/>
      <c r="K272" s="75"/>
      <c r="L272" s="73"/>
      <c r="M272" s="250"/>
      <c r="N272" s="48"/>
      <c r="O272" s="48"/>
      <c r="P272" s="48"/>
      <c r="Q272" s="48"/>
      <c r="R272" s="48"/>
      <c r="S272" s="48"/>
      <c r="T272" s="96"/>
      <c r="AT272" s="25" t="s">
        <v>219</v>
      </c>
      <c r="AU272" s="25" t="s">
        <v>81</v>
      </c>
    </row>
    <row r="273" s="12" customFormat="1">
      <c r="B273" s="251"/>
      <c r="C273" s="252"/>
      <c r="D273" s="248" t="s">
        <v>221</v>
      </c>
      <c r="E273" s="253" t="s">
        <v>21</v>
      </c>
      <c r="F273" s="254" t="s">
        <v>918</v>
      </c>
      <c r="G273" s="252"/>
      <c r="H273" s="253" t="s">
        <v>21</v>
      </c>
      <c r="I273" s="255"/>
      <c r="J273" s="252"/>
      <c r="K273" s="252"/>
      <c r="L273" s="256"/>
      <c r="M273" s="257"/>
      <c r="N273" s="258"/>
      <c r="O273" s="258"/>
      <c r="P273" s="258"/>
      <c r="Q273" s="258"/>
      <c r="R273" s="258"/>
      <c r="S273" s="258"/>
      <c r="T273" s="259"/>
      <c r="AT273" s="260" t="s">
        <v>221</v>
      </c>
      <c r="AU273" s="260" t="s">
        <v>81</v>
      </c>
      <c r="AV273" s="12" t="s">
        <v>79</v>
      </c>
      <c r="AW273" s="12" t="s">
        <v>35</v>
      </c>
      <c r="AX273" s="12" t="s">
        <v>72</v>
      </c>
      <c r="AY273" s="260" t="s">
        <v>210</v>
      </c>
    </row>
    <row r="274" s="13" customFormat="1">
      <c r="B274" s="261"/>
      <c r="C274" s="262"/>
      <c r="D274" s="248" t="s">
        <v>221</v>
      </c>
      <c r="E274" s="263" t="s">
        <v>21</v>
      </c>
      <c r="F274" s="264" t="s">
        <v>925</v>
      </c>
      <c r="G274" s="262"/>
      <c r="H274" s="265">
        <v>4.6619999999999999</v>
      </c>
      <c r="I274" s="266"/>
      <c r="J274" s="262"/>
      <c r="K274" s="262"/>
      <c r="L274" s="267"/>
      <c r="M274" s="268"/>
      <c r="N274" s="269"/>
      <c r="O274" s="269"/>
      <c r="P274" s="269"/>
      <c r="Q274" s="269"/>
      <c r="R274" s="269"/>
      <c r="S274" s="269"/>
      <c r="T274" s="270"/>
      <c r="AT274" s="271" t="s">
        <v>221</v>
      </c>
      <c r="AU274" s="271" t="s">
        <v>81</v>
      </c>
      <c r="AV274" s="13" t="s">
        <v>81</v>
      </c>
      <c r="AW274" s="13" t="s">
        <v>35</v>
      </c>
      <c r="AX274" s="13" t="s">
        <v>79</v>
      </c>
      <c r="AY274" s="271" t="s">
        <v>210</v>
      </c>
    </row>
    <row r="275" s="1" customFormat="1" ht="22.8" customHeight="1">
      <c r="B275" s="47"/>
      <c r="C275" s="236" t="s">
        <v>368</v>
      </c>
      <c r="D275" s="236" t="s">
        <v>212</v>
      </c>
      <c r="E275" s="237" t="s">
        <v>926</v>
      </c>
      <c r="F275" s="238" t="s">
        <v>927</v>
      </c>
      <c r="G275" s="239" t="s">
        <v>258</v>
      </c>
      <c r="H275" s="240">
        <v>5.04</v>
      </c>
      <c r="I275" s="241"/>
      <c r="J275" s="242">
        <f>ROUND(I275*H275,2)</f>
        <v>0</v>
      </c>
      <c r="K275" s="238" t="s">
        <v>216</v>
      </c>
      <c r="L275" s="73"/>
      <c r="M275" s="243" t="s">
        <v>21</v>
      </c>
      <c r="N275" s="244" t="s">
        <v>43</v>
      </c>
      <c r="O275" s="48"/>
      <c r="P275" s="245">
        <f>O275*H275</f>
        <v>0</v>
      </c>
      <c r="Q275" s="245">
        <v>2.45329</v>
      </c>
      <c r="R275" s="245">
        <f>Q275*H275</f>
        <v>12.364581599999999</v>
      </c>
      <c r="S275" s="245">
        <v>0</v>
      </c>
      <c r="T275" s="246">
        <f>S275*H275</f>
        <v>0</v>
      </c>
      <c r="AR275" s="25" t="s">
        <v>217</v>
      </c>
      <c r="AT275" s="25" t="s">
        <v>212</v>
      </c>
      <c r="AU275" s="25" t="s">
        <v>81</v>
      </c>
      <c r="AY275" s="25" t="s">
        <v>210</v>
      </c>
      <c r="BE275" s="247">
        <f>IF(N275="základní",J275,0)</f>
        <v>0</v>
      </c>
      <c r="BF275" s="247">
        <f>IF(N275="snížená",J275,0)</f>
        <v>0</v>
      </c>
      <c r="BG275" s="247">
        <f>IF(N275="zákl. přenesená",J275,0)</f>
        <v>0</v>
      </c>
      <c r="BH275" s="247">
        <f>IF(N275="sníž. přenesená",J275,0)</f>
        <v>0</v>
      </c>
      <c r="BI275" s="247">
        <f>IF(N275="nulová",J275,0)</f>
        <v>0</v>
      </c>
      <c r="BJ275" s="25" t="s">
        <v>79</v>
      </c>
      <c r="BK275" s="247">
        <f>ROUND(I275*H275,2)</f>
        <v>0</v>
      </c>
      <c r="BL275" s="25" t="s">
        <v>217</v>
      </c>
      <c r="BM275" s="25" t="s">
        <v>928</v>
      </c>
    </row>
    <row r="276" s="1" customFormat="1">
      <c r="B276" s="47"/>
      <c r="C276" s="75"/>
      <c r="D276" s="248" t="s">
        <v>219</v>
      </c>
      <c r="E276" s="75"/>
      <c r="F276" s="249" t="s">
        <v>851</v>
      </c>
      <c r="G276" s="75"/>
      <c r="H276" s="75"/>
      <c r="I276" s="204"/>
      <c r="J276" s="75"/>
      <c r="K276" s="75"/>
      <c r="L276" s="73"/>
      <c r="M276" s="250"/>
      <c r="N276" s="48"/>
      <c r="O276" s="48"/>
      <c r="P276" s="48"/>
      <c r="Q276" s="48"/>
      <c r="R276" s="48"/>
      <c r="S276" s="48"/>
      <c r="T276" s="96"/>
      <c r="AT276" s="25" t="s">
        <v>219</v>
      </c>
      <c r="AU276" s="25" t="s">
        <v>81</v>
      </c>
    </row>
    <row r="277" s="12" customFormat="1">
      <c r="B277" s="251"/>
      <c r="C277" s="252"/>
      <c r="D277" s="248" t="s">
        <v>221</v>
      </c>
      <c r="E277" s="253" t="s">
        <v>21</v>
      </c>
      <c r="F277" s="254" t="s">
        <v>759</v>
      </c>
      <c r="G277" s="252"/>
      <c r="H277" s="253" t="s">
        <v>21</v>
      </c>
      <c r="I277" s="255"/>
      <c r="J277" s="252"/>
      <c r="K277" s="252"/>
      <c r="L277" s="256"/>
      <c r="M277" s="257"/>
      <c r="N277" s="258"/>
      <c r="O277" s="258"/>
      <c r="P277" s="258"/>
      <c r="Q277" s="258"/>
      <c r="R277" s="258"/>
      <c r="S277" s="258"/>
      <c r="T277" s="259"/>
      <c r="AT277" s="260" t="s">
        <v>221</v>
      </c>
      <c r="AU277" s="260" t="s">
        <v>81</v>
      </c>
      <c r="AV277" s="12" t="s">
        <v>79</v>
      </c>
      <c r="AW277" s="12" t="s">
        <v>35</v>
      </c>
      <c r="AX277" s="12" t="s">
        <v>72</v>
      </c>
      <c r="AY277" s="260" t="s">
        <v>210</v>
      </c>
    </row>
    <row r="278" s="13" customFormat="1">
      <c r="B278" s="261"/>
      <c r="C278" s="262"/>
      <c r="D278" s="248" t="s">
        <v>221</v>
      </c>
      <c r="E278" s="263" t="s">
        <v>21</v>
      </c>
      <c r="F278" s="264" t="s">
        <v>929</v>
      </c>
      <c r="G278" s="262"/>
      <c r="H278" s="265">
        <v>3.6000000000000001</v>
      </c>
      <c r="I278" s="266"/>
      <c r="J278" s="262"/>
      <c r="K278" s="262"/>
      <c r="L278" s="267"/>
      <c r="M278" s="268"/>
      <c r="N278" s="269"/>
      <c r="O278" s="269"/>
      <c r="P278" s="269"/>
      <c r="Q278" s="269"/>
      <c r="R278" s="269"/>
      <c r="S278" s="269"/>
      <c r="T278" s="270"/>
      <c r="AT278" s="271" t="s">
        <v>221</v>
      </c>
      <c r="AU278" s="271" t="s">
        <v>81</v>
      </c>
      <c r="AV278" s="13" t="s">
        <v>81</v>
      </c>
      <c r="AW278" s="13" t="s">
        <v>35</v>
      </c>
      <c r="AX278" s="13" t="s">
        <v>72</v>
      </c>
      <c r="AY278" s="271" t="s">
        <v>210</v>
      </c>
    </row>
    <row r="279" s="13" customFormat="1">
      <c r="B279" s="261"/>
      <c r="C279" s="262"/>
      <c r="D279" s="248" t="s">
        <v>221</v>
      </c>
      <c r="E279" s="263" t="s">
        <v>21</v>
      </c>
      <c r="F279" s="264" t="s">
        <v>930</v>
      </c>
      <c r="G279" s="262"/>
      <c r="H279" s="265">
        <v>0.90000000000000002</v>
      </c>
      <c r="I279" s="266"/>
      <c r="J279" s="262"/>
      <c r="K279" s="262"/>
      <c r="L279" s="267"/>
      <c r="M279" s="268"/>
      <c r="N279" s="269"/>
      <c r="O279" s="269"/>
      <c r="P279" s="269"/>
      <c r="Q279" s="269"/>
      <c r="R279" s="269"/>
      <c r="S279" s="269"/>
      <c r="T279" s="270"/>
      <c r="AT279" s="271" t="s">
        <v>221</v>
      </c>
      <c r="AU279" s="271" t="s">
        <v>81</v>
      </c>
      <c r="AV279" s="13" t="s">
        <v>81</v>
      </c>
      <c r="AW279" s="13" t="s">
        <v>35</v>
      </c>
      <c r="AX279" s="13" t="s">
        <v>72</v>
      </c>
      <c r="AY279" s="271" t="s">
        <v>210</v>
      </c>
    </row>
    <row r="280" s="13" customFormat="1">
      <c r="B280" s="261"/>
      <c r="C280" s="262"/>
      <c r="D280" s="248" t="s">
        <v>221</v>
      </c>
      <c r="E280" s="263" t="s">
        <v>21</v>
      </c>
      <c r="F280" s="264" t="s">
        <v>931</v>
      </c>
      <c r="G280" s="262"/>
      <c r="H280" s="265">
        <v>0.54000000000000004</v>
      </c>
      <c r="I280" s="266"/>
      <c r="J280" s="262"/>
      <c r="K280" s="262"/>
      <c r="L280" s="267"/>
      <c r="M280" s="268"/>
      <c r="N280" s="269"/>
      <c r="O280" s="269"/>
      <c r="P280" s="269"/>
      <c r="Q280" s="269"/>
      <c r="R280" s="269"/>
      <c r="S280" s="269"/>
      <c r="T280" s="270"/>
      <c r="AT280" s="271" t="s">
        <v>221</v>
      </c>
      <c r="AU280" s="271" t="s">
        <v>81</v>
      </c>
      <c r="AV280" s="13" t="s">
        <v>81</v>
      </c>
      <c r="AW280" s="13" t="s">
        <v>35</v>
      </c>
      <c r="AX280" s="13" t="s">
        <v>72</v>
      </c>
      <c r="AY280" s="271" t="s">
        <v>210</v>
      </c>
    </row>
    <row r="281" s="14" customFormat="1">
      <c r="B281" s="272"/>
      <c r="C281" s="273"/>
      <c r="D281" s="248" t="s">
        <v>221</v>
      </c>
      <c r="E281" s="274" t="s">
        <v>21</v>
      </c>
      <c r="F281" s="275" t="s">
        <v>227</v>
      </c>
      <c r="G281" s="273"/>
      <c r="H281" s="276">
        <v>5.04</v>
      </c>
      <c r="I281" s="277"/>
      <c r="J281" s="273"/>
      <c r="K281" s="273"/>
      <c r="L281" s="278"/>
      <c r="M281" s="279"/>
      <c r="N281" s="280"/>
      <c r="O281" s="280"/>
      <c r="P281" s="280"/>
      <c r="Q281" s="280"/>
      <c r="R281" s="280"/>
      <c r="S281" s="280"/>
      <c r="T281" s="281"/>
      <c r="AT281" s="282" t="s">
        <v>221</v>
      </c>
      <c r="AU281" s="282" t="s">
        <v>81</v>
      </c>
      <c r="AV281" s="14" t="s">
        <v>217</v>
      </c>
      <c r="AW281" s="14" t="s">
        <v>35</v>
      </c>
      <c r="AX281" s="14" t="s">
        <v>79</v>
      </c>
      <c r="AY281" s="282" t="s">
        <v>210</v>
      </c>
    </row>
    <row r="282" s="1" customFormat="1" ht="14.4" customHeight="1">
      <c r="B282" s="47"/>
      <c r="C282" s="236" t="s">
        <v>375</v>
      </c>
      <c r="D282" s="236" t="s">
        <v>212</v>
      </c>
      <c r="E282" s="237" t="s">
        <v>932</v>
      </c>
      <c r="F282" s="238" t="s">
        <v>933</v>
      </c>
      <c r="G282" s="239" t="s">
        <v>215</v>
      </c>
      <c r="H282" s="240">
        <v>11.039999999999999</v>
      </c>
      <c r="I282" s="241"/>
      <c r="J282" s="242">
        <f>ROUND(I282*H282,2)</f>
        <v>0</v>
      </c>
      <c r="K282" s="238" t="s">
        <v>216</v>
      </c>
      <c r="L282" s="73"/>
      <c r="M282" s="243" t="s">
        <v>21</v>
      </c>
      <c r="N282" s="244" t="s">
        <v>43</v>
      </c>
      <c r="O282" s="48"/>
      <c r="P282" s="245">
        <f>O282*H282</f>
        <v>0</v>
      </c>
      <c r="Q282" s="245">
        <v>0.00264</v>
      </c>
      <c r="R282" s="245">
        <f>Q282*H282</f>
        <v>0.029145599999999997</v>
      </c>
      <c r="S282" s="245">
        <v>0</v>
      </c>
      <c r="T282" s="246">
        <f>S282*H282</f>
        <v>0</v>
      </c>
      <c r="AR282" s="25" t="s">
        <v>217</v>
      </c>
      <c r="AT282" s="25" t="s">
        <v>212</v>
      </c>
      <c r="AU282" s="25" t="s">
        <v>81</v>
      </c>
      <c r="AY282" s="25" t="s">
        <v>210</v>
      </c>
      <c r="BE282" s="247">
        <f>IF(N282="základní",J282,0)</f>
        <v>0</v>
      </c>
      <c r="BF282" s="247">
        <f>IF(N282="snížená",J282,0)</f>
        <v>0</v>
      </c>
      <c r="BG282" s="247">
        <f>IF(N282="zákl. přenesená",J282,0)</f>
        <v>0</v>
      </c>
      <c r="BH282" s="247">
        <f>IF(N282="sníž. přenesená",J282,0)</f>
        <v>0</v>
      </c>
      <c r="BI282" s="247">
        <f>IF(N282="nulová",J282,0)</f>
        <v>0</v>
      </c>
      <c r="BJ282" s="25" t="s">
        <v>79</v>
      </c>
      <c r="BK282" s="247">
        <f>ROUND(I282*H282,2)</f>
        <v>0</v>
      </c>
      <c r="BL282" s="25" t="s">
        <v>217</v>
      </c>
      <c r="BM282" s="25" t="s">
        <v>934</v>
      </c>
    </row>
    <row r="283" s="1" customFormat="1">
      <c r="B283" s="47"/>
      <c r="C283" s="75"/>
      <c r="D283" s="248" t="s">
        <v>219</v>
      </c>
      <c r="E283" s="75"/>
      <c r="F283" s="249" t="s">
        <v>904</v>
      </c>
      <c r="G283" s="75"/>
      <c r="H283" s="75"/>
      <c r="I283" s="204"/>
      <c r="J283" s="75"/>
      <c r="K283" s="75"/>
      <c r="L283" s="73"/>
      <c r="M283" s="250"/>
      <c r="N283" s="48"/>
      <c r="O283" s="48"/>
      <c r="P283" s="48"/>
      <c r="Q283" s="48"/>
      <c r="R283" s="48"/>
      <c r="S283" s="48"/>
      <c r="T283" s="96"/>
      <c r="AT283" s="25" t="s">
        <v>219</v>
      </c>
      <c r="AU283" s="25" t="s">
        <v>81</v>
      </c>
    </row>
    <row r="284" s="12" customFormat="1">
      <c r="B284" s="251"/>
      <c r="C284" s="252"/>
      <c r="D284" s="248" t="s">
        <v>221</v>
      </c>
      <c r="E284" s="253" t="s">
        <v>21</v>
      </c>
      <c r="F284" s="254" t="s">
        <v>759</v>
      </c>
      <c r="G284" s="252"/>
      <c r="H284" s="253" t="s">
        <v>21</v>
      </c>
      <c r="I284" s="255"/>
      <c r="J284" s="252"/>
      <c r="K284" s="252"/>
      <c r="L284" s="256"/>
      <c r="M284" s="257"/>
      <c r="N284" s="258"/>
      <c r="O284" s="258"/>
      <c r="P284" s="258"/>
      <c r="Q284" s="258"/>
      <c r="R284" s="258"/>
      <c r="S284" s="258"/>
      <c r="T284" s="259"/>
      <c r="AT284" s="260" t="s">
        <v>221</v>
      </c>
      <c r="AU284" s="260" t="s">
        <v>81</v>
      </c>
      <c r="AV284" s="12" t="s">
        <v>79</v>
      </c>
      <c r="AW284" s="12" t="s">
        <v>35</v>
      </c>
      <c r="AX284" s="12" t="s">
        <v>72</v>
      </c>
      <c r="AY284" s="260" t="s">
        <v>210</v>
      </c>
    </row>
    <row r="285" s="13" customFormat="1">
      <c r="B285" s="261"/>
      <c r="C285" s="262"/>
      <c r="D285" s="248" t="s">
        <v>221</v>
      </c>
      <c r="E285" s="263" t="s">
        <v>21</v>
      </c>
      <c r="F285" s="264" t="s">
        <v>935</v>
      </c>
      <c r="G285" s="262"/>
      <c r="H285" s="265">
        <v>7.2000000000000002</v>
      </c>
      <c r="I285" s="266"/>
      <c r="J285" s="262"/>
      <c r="K285" s="262"/>
      <c r="L285" s="267"/>
      <c r="M285" s="268"/>
      <c r="N285" s="269"/>
      <c r="O285" s="269"/>
      <c r="P285" s="269"/>
      <c r="Q285" s="269"/>
      <c r="R285" s="269"/>
      <c r="S285" s="269"/>
      <c r="T285" s="270"/>
      <c r="AT285" s="271" t="s">
        <v>221</v>
      </c>
      <c r="AU285" s="271" t="s">
        <v>81</v>
      </c>
      <c r="AV285" s="13" t="s">
        <v>81</v>
      </c>
      <c r="AW285" s="13" t="s">
        <v>35</v>
      </c>
      <c r="AX285" s="13" t="s">
        <v>72</v>
      </c>
      <c r="AY285" s="271" t="s">
        <v>210</v>
      </c>
    </row>
    <row r="286" s="13" customFormat="1">
      <c r="B286" s="261"/>
      <c r="C286" s="262"/>
      <c r="D286" s="248" t="s">
        <v>221</v>
      </c>
      <c r="E286" s="263" t="s">
        <v>21</v>
      </c>
      <c r="F286" s="264" t="s">
        <v>936</v>
      </c>
      <c r="G286" s="262"/>
      <c r="H286" s="265">
        <v>3.8399999999999999</v>
      </c>
      <c r="I286" s="266"/>
      <c r="J286" s="262"/>
      <c r="K286" s="262"/>
      <c r="L286" s="267"/>
      <c r="M286" s="268"/>
      <c r="N286" s="269"/>
      <c r="O286" s="269"/>
      <c r="P286" s="269"/>
      <c r="Q286" s="269"/>
      <c r="R286" s="269"/>
      <c r="S286" s="269"/>
      <c r="T286" s="270"/>
      <c r="AT286" s="271" t="s">
        <v>221</v>
      </c>
      <c r="AU286" s="271" t="s">
        <v>81</v>
      </c>
      <c r="AV286" s="13" t="s">
        <v>81</v>
      </c>
      <c r="AW286" s="13" t="s">
        <v>35</v>
      </c>
      <c r="AX286" s="13" t="s">
        <v>72</v>
      </c>
      <c r="AY286" s="271" t="s">
        <v>210</v>
      </c>
    </row>
    <row r="287" s="14" customFormat="1">
      <c r="B287" s="272"/>
      <c r="C287" s="273"/>
      <c r="D287" s="248" t="s">
        <v>221</v>
      </c>
      <c r="E287" s="274" t="s">
        <v>21</v>
      </c>
      <c r="F287" s="275" t="s">
        <v>227</v>
      </c>
      <c r="G287" s="273"/>
      <c r="H287" s="276">
        <v>11.039999999999999</v>
      </c>
      <c r="I287" s="277"/>
      <c r="J287" s="273"/>
      <c r="K287" s="273"/>
      <c r="L287" s="278"/>
      <c r="M287" s="279"/>
      <c r="N287" s="280"/>
      <c r="O287" s="280"/>
      <c r="P287" s="280"/>
      <c r="Q287" s="280"/>
      <c r="R287" s="280"/>
      <c r="S287" s="280"/>
      <c r="T287" s="281"/>
      <c r="AT287" s="282" t="s">
        <v>221</v>
      </c>
      <c r="AU287" s="282" t="s">
        <v>81</v>
      </c>
      <c r="AV287" s="14" t="s">
        <v>217</v>
      </c>
      <c r="AW287" s="14" t="s">
        <v>35</v>
      </c>
      <c r="AX287" s="14" t="s">
        <v>79</v>
      </c>
      <c r="AY287" s="282" t="s">
        <v>210</v>
      </c>
    </row>
    <row r="288" s="1" customFormat="1" ht="14.4" customHeight="1">
      <c r="B288" s="47"/>
      <c r="C288" s="236" t="s">
        <v>383</v>
      </c>
      <c r="D288" s="236" t="s">
        <v>212</v>
      </c>
      <c r="E288" s="237" t="s">
        <v>937</v>
      </c>
      <c r="F288" s="238" t="s">
        <v>938</v>
      </c>
      <c r="G288" s="239" t="s">
        <v>215</v>
      </c>
      <c r="H288" s="240">
        <v>11.039999999999999</v>
      </c>
      <c r="I288" s="241"/>
      <c r="J288" s="242">
        <f>ROUND(I288*H288,2)</f>
        <v>0</v>
      </c>
      <c r="K288" s="238" t="s">
        <v>216</v>
      </c>
      <c r="L288" s="73"/>
      <c r="M288" s="243" t="s">
        <v>21</v>
      </c>
      <c r="N288" s="244" t="s">
        <v>43</v>
      </c>
      <c r="O288" s="48"/>
      <c r="P288" s="245">
        <f>O288*H288</f>
        <v>0</v>
      </c>
      <c r="Q288" s="245">
        <v>0</v>
      </c>
      <c r="R288" s="245">
        <f>Q288*H288</f>
        <v>0</v>
      </c>
      <c r="S288" s="245">
        <v>0</v>
      </c>
      <c r="T288" s="246">
        <f>S288*H288</f>
        <v>0</v>
      </c>
      <c r="AR288" s="25" t="s">
        <v>217</v>
      </c>
      <c r="AT288" s="25" t="s">
        <v>212</v>
      </c>
      <c r="AU288" s="25" t="s">
        <v>81</v>
      </c>
      <c r="AY288" s="25" t="s">
        <v>210</v>
      </c>
      <c r="BE288" s="247">
        <f>IF(N288="základní",J288,0)</f>
        <v>0</v>
      </c>
      <c r="BF288" s="247">
        <f>IF(N288="snížená",J288,0)</f>
        <v>0</v>
      </c>
      <c r="BG288" s="247">
        <f>IF(N288="zákl. přenesená",J288,0)</f>
        <v>0</v>
      </c>
      <c r="BH288" s="247">
        <f>IF(N288="sníž. přenesená",J288,0)</f>
        <v>0</v>
      </c>
      <c r="BI288" s="247">
        <f>IF(N288="nulová",J288,0)</f>
        <v>0</v>
      </c>
      <c r="BJ288" s="25" t="s">
        <v>79</v>
      </c>
      <c r="BK288" s="247">
        <f>ROUND(I288*H288,2)</f>
        <v>0</v>
      </c>
      <c r="BL288" s="25" t="s">
        <v>217</v>
      </c>
      <c r="BM288" s="25" t="s">
        <v>939</v>
      </c>
    </row>
    <row r="289" s="1" customFormat="1">
      <c r="B289" s="47"/>
      <c r="C289" s="75"/>
      <c r="D289" s="248" t="s">
        <v>219</v>
      </c>
      <c r="E289" s="75"/>
      <c r="F289" s="249" t="s">
        <v>904</v>
      </c>
      <c r="G289" s="75"/>
      <c r="H289" s="75"/>
      <c r="I289" s="204"/>
      <c r="J289" s="75"/>
      <c r="K289" s="75"/>
      <c r="L289" s="73"/>
      <c r="M289" s="250"/>
      <c r="N289" s="48"/>
      <c r="O289" s="48"/>
      <c r="P289" s="48"/>
      <c r="Q289" s="48"/>
      <c r="R289" s="48"/>
      <c r="S289" s="48"/>
      <c r="T289" s="96"/>
      <c r="AT289" s="25" t="s">
        <v>219</v>
      </c>
      <c r="AU289" s="25" t="s">
        <v>81</v>
      </c>
    </row>
    <row r="290" s="1" customFormat="1" ht="14.4" customHeight="1">
      <c r="B290" s="47"/>
      <c r="C290" s="236" t="s">
        <v>388</v>
      </c>
      <c r="D290" s="236" t="s">
        <v>212</v>
      </c>
      <c r="E290" s="237" t="s">
        <v>940</v>
      </c>
      <c r="F290" s="238" t="s">
        <v>941</v>
      </c>
      <c r="G290" s="239" t="s">
        <v>318</v>
      </c>
      <c r="H290" s="240">
        <v>0.067000000000000004</v>
      </c>
      <c r="I290" s="241"/>
      <c r="J290" s="242">
        <f>ROUND(I290*H290,2)</f>
        <v>0</v>
      </c>
      <c r="K290" s="238" t="s">
        <v>216</v>
      </c>
      <c r="L290" s="73"/>
      <c r="M290" s="243" t="s">
        <v>21</v>
      </c>
      <c r="N290" s="244" t="s">
        <v>43</v>
      </c>
      <c r="O290" s="48"/>
      <c r="P290" s="245">
        <f>O290*H290</f>
        <v>0</v>
      </c>
      <c r="Q290" s="245">
        <v>1.0601700000000001</v>
      </c>
      <c r="R290" s="245">
        <f>Q290*H290</f>
        <v>0.071031390000000014</v>
      </c>
      <c r="S290" s="245">
        <v>0</v>
      </c>
      <c r="T290" s="246">
        <f>S290*H290</f>
        <v>0</v>
      </c>
      <c r="AR290" s="25" t="s">
        <v>217</v>
      </c>
      <c r="AT290" s="25" t="s">
        <v>212</v>
      </c>
      <c r="AU290" s="25" t="s">
        <v>81</v>
      </c>
      <c r="AY290" s="25" t="s">
        <v>210</v>
      </c>
      <c r="BE290" s="247">
        <f>IF(N290="základní",J290,0)</f>
        <v>0</v>
      </c>
      <c r="BF290" s="247">
        <f>IF(N290="snížená",J290,0)</f>
        <v>0</v>
      </c>
      <c r="BG290" s="247">
        <f>IF(N290="zákl. přenesená",J290,0)</f>
        <v>0</v>
      </c>
      <c r="BH290" s="247">
        <f>IF(N290="sníž. přenesená",J290,0)</f>
        <v>0</v>
      </c>
      <c r="BI290" s="247">
        <f>IF(N290="nulová",J290,0)</f>
        <v>0</v>
      </c>
      <c r="BJ290" s="25" t="s">
        <v>79</v>
      </c>
      <c r="BK290" s="247">
        <f>ROUND(I290*H290,2)</f>
        <v>0</v>
      </c>
      <c r="BL290" s="25" t="s">
        <v>217</v>
      </c>
      <c r="BM290" s="25" t="s">
        <v>942</v>
      </c>
    </row>
    <row r="291" s="1" customFormat="1">
      <c r="B291" s="47"/>
      <c r="C291" s="75"/>
      <c r="D291" s="248" t="s">
        <v>219</v>
      </c>
      <c r="E291" s="75"/>
      <c r="F291" s="249" t="s">
        <v>917</v>
      </c>
      <c r="G291" s="75"/>
      <c r="H291" s="75"/>
      <c r="I291" s="204"/>
      <c r="J291" s="75"/>
      <c r="K291" s="75"/>
      <c r="L291" s="73"/>
      <c r="M291" s="250"/>
      <c r="N291" s="48"/>
      <c r="O291" s="48"/>
      <c r="P291" s="48"/>
      <c r="Q291" s="48"/>
      <c r="R291" s="48"/>
      <c r="S291" s="48"/>
      <c r="T291" s="96"/>
      <c r="AT291" s="25" t="s">
        <v>219</v>
      </c>
      <c r="AU291" s="25" t="s">
        <v>81</v>
      </c>
    </row>
    <row r="292" s="12" customFormat="1">
      <c r="B292" s="251"/>
      <c r="C292" s="252"/>
      <c r="D292" s="248" t="s">
        <v>221</v>
      </c>
      <c r="E292" s="253" t="s">
        <v>21</v>
      </c>
      <c r="F292" s="254" t="s">
        <v>943</v>
      </c>
      <c r="G292" s="252"/>
      <c r="H292" s="253" t="s">
        <v>21</v>
      </c>
      <c r="I292" s="255"/>
      <c r="J292" s="252"/>
      <c r="K292" s="252"/>
      <c r="L292" s="256"/>
      <c r="M292" s="257"/>
      <c r="N292" s="258"/>
      <c r="O292" s="258"/>
      <c r="P292" s="258"/>
      <c r="Q292" s="258"/>
      <c r="R292" s="258"/>
      <c r="S292" s="258"/>
      <c r="T292" s="259"/>
      <c r="AT292" s="260" t="s">
        <v>221</v>
      </c>
      <c r="AU292" s="260" t="s">
        <v>81</v>
      </c>
      <c r="AV292" s="12" t="s">
        <v>79</v>
      </c>
      <c r="AW292" s="12" t="s">
        <v>35</v>
      </c>
      <c r="AX292" s="12" t="s">
        <v>72</v>
      </c>
      <c r="AY292" s="260" t="s">
        <v>210</v>
      </c>
    </row>
    <row r="293" s="13" customFormat="1">
      <c r="B293" s="261"/>
      <c r="C293" s="262"/>
      <c r="D293" s="248" t="s">
        <v>221</v>
      </c>
      <c r="E293" s="263" t="s">
        <v>21</v>
      </c>
      <c r="F293" s="264" t="s">
        <v>944</v>
      </c>
      <c r="G293" s="262"/>
      <c r="H293" s="265">
        <v>0.067000000000000004</v>
      </c>
      <c r="I293" s="266"/>
      <c r="J293" s="262"/>
      <c r="K293" s="262"/>
      <c r="L293" s="267"/>
      <c r="M293" s="268"/>
      <c r="N293" s="269"/>
      <c r="O293" s="269"/>
      <c r="P293" s="269"/>
      <c r="Q293" s="269"/>
      <c r="R293" s="269"/>
      <c r="S293" s="269"/>
      <c r="T293" s="270"/>
      <c r="AT293" s="271" t="s">
        <v>221</v>
      </c>
      <c r="AU293" s="271" t="s">
        <v>81</v>
      </c>
      <c r="AV293" s="13" t="s">
        <v>81</v>
      </c>
      <c r="AW293" s="13" t="s">
        <v>35</v>
      </c>
      <c r="AX293" s="13" t="s">
        <v>79</v>
      </c>
      <c r="AY293" s="271" t="s">
        <v>210</v>
      </c>
    </row>
    <row r="294" s="1" customFormat="1" ht="14.4" customHeight="1">
      <c r="B294" s="47"/>
      <c r="C294" s="236" t="s">
        <v>394</v>
      </c>
      <c r="D294" s="236" t="s">
        <v>212</v>
      </c>
      <c r="E294" s="237" t="s">
        <v>945</v>
      </c>
      <c r="F294" s="238" t="s">
        <v>946</v>
      </c>
      <c r="G294" s="239" t="s">
        <v>318</v>
      </c>
      <c r="H294" s="240">
        <v>0.17899999999999999</v>
      </c>
      <c r="I294" s="241"/>
      <c r="J294" s="242">
        <f>ROUND(I294*H294,2)</f>
        <v>0</v>
      </c>
      <c r="K294" s="238" t="s">
        <v>216</v>
      </c>
      <c r="L294" s="73"/>
      <c r="M294" s="243" t="s">
        <v>21</v>
      </c>
      <c r="N294" s="244" t="s">
        <v>43</v>
      </c>
      <c r="O294" s="48"/>
      <c r="P294" s="245">
        <f>O294*H294</f>
        <v>0</v>
      </c>
      <c r="Q294" s="245">
        <v>1.06277</v>
      </c>
      <c r="R294" s="245">
        <f>Q294*H294</f>
        <v>0.19023583</v>
      </c>
      <c r="S294" s="245">
        <v>0</v>
      </c>
      <c r="T294" s="246">
        <f>S294*H294</f>
        <v>0</v>
      </c>
      <c r="AR294" s="25" t="s">
        <v>217</v>
      </c>
      <c r="AT294" s="25" t="s">
        <v>212</v>
      </c>
      <c r="AU294" s="25" t="s">
        <v>81</v>
      </c>
      <c r="AY294" s="25" t="s">
        <v>210</v>
      </c>
      <c r="BE294" s="247">
        <f>IF(N294="základní",J294,0)</f>
        <v>0</v>
      </c>
      <c r="BF294" s="247">
        <f>IF(N294="snížená",J294,0)</f>
        <v>0</v>
      </c>
      <c r="BG294" s="247">
        <f>IF(N294="zákl. přenesená",J294,0)</f>
        <v>0</v>
      </c>
      <c r="BH294" s="247">
        <f>IF(N294="sníž. přenesená",J294,0)</f>
        <v>0</v>
      </c>
      <c r="BI294" s="247">
        <f>IF(N294="nulová",J294,0)</f>
        <v>0</v>
      </c>
      <c r="BJ294" s="25" t="s">
        <v>79</v>
      </c>
      <c r="BK294" s="247">
        <f>ROUND(I294*H294,2)</f>
        <v>0</v>
      </c>
      <c r="BL294" s="25" t="s">
        <v>217</v>
      </c>
      <c r="BM294" s="25" t="s">
        <v>947</v>
      </c>
    </row>
    <row r="295" s="1" customFormat="1">
      <c r="B295" s="47"/>
      <c r="C295" s="75"/>
      <c r="D295" s="248" t="s">
        <v>219</v>
      </c>
      <c r="E295" s="75"/>
      <c r="F295" s="249" t="s">
        <v>917</v>
      </c>
      <c r="G295" s="75"/>
      <c r="H295" s="75"/>
      <c r="I295" s="204"/>
      <c r="J295" s="75"/>
      <c r="K295" s="75"/>
      <c r="L295" s="73"/>
      <c r="M295" s="250"/>
      <c r="N295" s="48"/>
      <c r="O295" s="48"/>
      <c r="P295" s="48"/>
      <c r="Q295" s="48"/>
      <c r="R295" s="48"/>
      <c r="S295" s="48"/>
      <c r="T295" s="96"/>
      <c r="AT295" s="25" t="s">
        <v>219</v>
      </c>
      <c r="AU295" s="25" t="s">
        <v>81</v>
      </c>
    </row>
    <row r="296" s="12" customFormat="1">
      <c r="B296" s="251"/>
      <c r="C296" s="252"/>
      <c r="D296" s="248" t="s">
        <v>221</v>
      </c>
      <c r="E296" s="253" t="s">
        <v>21</v>
      </c>
      <c r="F296" s="254" t="s">
        <v>759</v>
      </c>
      <c r="G296" s="252"/>
      <c r="H296" s="253" t="s">
        <v>21</v>
      </c>
      <c r="I296" s="255"/>
      <c r="J296" s="252"/>
      <c r="K296" s="252"/>
      <c r="L296" s="256"/>
      <c r="M296" s="257"/>
      <c r="N296" s="258"/>
      <c r="O296" s="258"/>
      <c r="P296" s="258"/>
      <c r="Q296" s="258"/>
      <c r="R296" s="258"/>
      <c r="S296" s="258"/>
      <c r="T296" s="259"/>
      <c r="AT296" s="260" t="s">
        <v>221</v>
      </c>
      <c r="AU296" s="260" t="s">
        <v>81</v>
      </c>
      <c r="AV296" s="12" t="s">
        <v>79</v>
      </c>
      <c r="AW296" s="12" t="s">
        <v>35</v>
      </c>
      <c r="AX296" s="12" t="s">
        <v>72</v>
      </c>
      <c r="AY296" s="260" t="s">
        <v>210</v>
      </c>
    </row>
    <row r="297" s="13" customFormat="1">
      <c r="B297" s="261"/>
      <c r="C297" s="262"/>
      <c r="D297" s="248" t="s">
        <v>221</v>
      </c>
      <c r="E297" s="263" t="s">
        <v>21</v>
      </c>
      <c r="F297" s="264" t="s">
        <v>948</v>
      </c>
      <c r="G297" s="262"/>
      <c r="H297" s="265">
        <v>0.17899999999999999</v>
      </c>
      <c r="I297" s="266"/>
      <c r="J297" s="262"/>
      <c r="K297" s="262"/>
      <c r="L297" s="267"/>
      <c r="M297" s="268"/>
      <c r="N297" s="269"/>
      <c r="O297" s="269"/>
      <c r="P297" s="269"/>
      <c r="Q297" s="269"/>
      <c r="R297" s="269"/>
      <c r="S297" s="269"/>
      <c r="T297" s="270"/>
      <c r="AT297" s="271" t="s">
        <v>221</v>
      </c>
      <c r="AU297" s="271" t="s">
        <v>81</v>
      </c>
      <c r="AV297" s="13" t="s">
        <v>81</v>
      </c>
      <c r="AW297" s="13" t="s">
        <v>35</v>
      </c>
      <c r="AX297" s="13" t="s">
        <v>79</v>
      </c>
      <c r="AY297" s="271" t="s">
        <v>210</v>
      </c>
    </row>
    <row r="298" s="11" customFormat="1" ht="29.88" customHeight="1">
      <c r="B298" s="220"/>
      <c r="C298" s="221"/>
      <c r="D298" s="222" t="s">
        <v>71</v>
      </c>
      <c r="E298" s="234" t="s">
        <v>233</v>
      </c>
      <c r="F298" s="234" t="s">
        <v>343</v>
      </c>
      <c r="G298" s="221"/>
      <c r="H298" s="221"/>
      <c r="I298" s="224"/>
      <c r="J298" s="235">
        <f>BK298</f>
        <v>0</v>
      </c>
      <c r="K298" s="221"/>
      <c r="L298" s="226"/>
      <c r="M298" s="227"/>
      <c r="N298" s="228"/>
      <c r="O298" s="228"/>
      <c r="P298" s="229">
        <f>SUM(P299:P367)</f>
        <v>0</v>
      </c>
      <c r="Q298" s="228"/>
      <c r="R298" s="229">
        <f>SUM(R299:R367)</f>
        <v>52.777742537960002</v>
      </c>
      <c r="S298" s="228"/>
      <c r="T298" s="230">
        <f>SUM(T299:T367)</f>
        <v>0</v>
      </c>
      <c r="AR298" s="231" t="s">
        <v>79</v>
      </c>
      <c r="AT298" s="232" t="s">
        <v>71</v>
      </c>
      <c r="AU298" s="232" t="s">
        <v>79</v>
      </c>
      <c r="AY298" s="231" t="s">
        <v>210</v>
      </c>
      <c r="BK298" s="233">
        <f>SUM(BK299:BK367)</f>
        <v>0</v>
      </c>
    </row>
    <row r="299" s="1" customFormat="1" ht="14.4" customHeight="1">
      <c r="B299" s="47"/>
      <c r="C299" s="236" t="s">
        <v>400</v>
      </c>
      <c r="D299" s="236" t="s">
        <v>212</v>
      </c>
      <c r="E299" s="237" t="s">
        <v>949</v>
      </c>
      <c r="F299" s="238" t="s">
        <v>950</v>
      </c>
      <c r="G299" s="239" t="s">
        <v>215</v>
      </c>
      <c r="H299" s="240">
        <v>0.68999999999999995</v>
      </c>
      <c r="I299" s="241"/>
      <c r="J299" s="242">
        <f>ROUND(I299*H299,2)</f>
        <v>0</v>
      </c>
      <c r="K299" s="238" t="s">
        <v>21</v>
      </c>
      <c r="L299" s="73"/>
      <c r="M299" s="243" t="s">
        <v>21</v>
      </c>
      <c r="N299" s="244" t="s">
        <v>43</v>
      </c>
      <c r="O299" s="48"/>
      <c r="P299" s="245">
        <f>O299*H299</f>
        <v>0</v>
      </c>
      <c r="Q299" s="245">
        <v>0.68271999999999999</v>
      </c>
      <c r="R299" s="245">
        <f>Q299*H299</f>
        <v>0.47107679999999996</v>
      </c>
      <c r="S299" s="245">
        <v>0</v>
      </c>
      <c r="T299" s="246">
        <f>S299*H299</f>
        <v>0</v>
      </c>
      <c r="AR299" s="25" t="s">
        <v>217</v>
      </c>
      <c r="AT299" s="25" t="s">
        <v>212</v>
      </c>
      <c r="AU299" s="25" t="s">
        <v>81</v>
      </c>
      <c r="AY299" s="25" t="s">
        <v>210</v>
      </c>
      <c r="BE299" s="247">
        <f>IF(N299="základní",J299,0)</f>
        <v>0</v>
      </c>
      <c r="BF299" s="247">
        <f>IF(N299="snížená",J299,0)</f>
        <v>0</v>
      </c>
      <c r="BG299" s="247">
        <f>IF(N299="zákl. přenesená",J299,0)</f>
        <v>0</v>
      </c>
      <c r="BH299" s="247">
        <f>IF(N299="sníž. přenesená",J299,0)</f>
        <v>0</v>
      </c>
      <c r="BI299" s="247">
        <f>IF(N299="nulová",J299,0)</f>
        <v>0</v>
      </c>
      <c r="BJ299" s="25" t="s">
        <v>79</v>
      </c>
      <c r="BK299" s="247">
        <f>ROUND(I299*H299,2)</f>
        <v>0</v>
      </c>
      <c r="BL299" s="25" t="s">
        <v>217</v>
      </c>
      <c r="BM299" s="25" t="s">
        <v>951</v>
      </c>
    </row>
    <row r="300" s="12" customFormat="1">
      <c r="B300" s="251"/>
      <c r="C300" s="252"/>
      <c r="D300" s="248" t="s">
        <v>221</v>
      </c>
      <c r="E300" s="253" t="s">
        <v>21</v>
      </c>
      <c r="F300" s="254" t="s">
        <v>778</v>
      </c>
      <c r="G300" s="252"/>
      <c r="H300" s="253" t="s">
        <v>21</v>
      </c>
      <c r="I300" s="255"/>
      <c r="J300" s="252"/>
      <c r="K300" s="252"/>
      <c r="L300" s="256"/>
      <c r="M300" s="257"/>
      <c r="N300" s="258"/>
      <c r="O300" s="258"/>
      <c r="P300" s="258"/>
      <c r="Q300" s="258"/>
      <c r="R300" s="258"/>
      <c r="S300" s="258"/>
      <c r="T300" s="259"/>
      <c r="AT300" s="260" t="s">
        <v>221</v>
      </c>
      <c r="AU300" s="260" t="s">
        <v>81</v>
      </c>
      <c r="AV300" s="12" t="s">
        <v>79</v>
      </c>
      <c r="AW300" s="12" t="s">
        <v>35</v>
      </c>
      <c r="AX300" s="12" t="s">
        <v>72</v>
      </c>
      <c r="AY300" s="260" t="s">
        <v>210</v>
      </c>
    </row>
    <row r="301" s="12" customFormat="1">
      <c r="B301" s="251"/>
      <c r="C301" s="252"/>
      <c r="D301" s="248" t="s">
        <v>221</v>
      </c>
      <c r="E301" s="253" t="s">
        <v>21</v>
      </c>
      <c r="F301" s="254" t="s">
        <v>784</v>
      </c>
      <c r="G301" s="252"/>
      <c r="H301" s="253" t="s">
        <v>21</v>
      </c>
      <c r="I301" s="255"/>
      <c r="J301" s="252"/>
      <c r="K301" s="252"/>
      <c r="L301" s="256"/>
      <c r="M301" s="257"/>
      <c r="N301" s="258"/>
      <c r="O301" s="258"/>
      <c r="P301" s="258"/>
      <c r="Q301" s="258"/>
      <c r="R301" s="258"/>
      <c r="S301" s="258"/>
      <c r="T301" s="259"/>
      <c r="AT301" s="260" t="s">
        <v>221</v>
      </c>
      <c r="AU301" s="260" t="s">
        <v>81</v>
      </c>
      <c r="AV301" s="12" t="s">
        <v>79</v>
      </c>
      <c r="AW301" s="12" t="s">
        <v>35</v>
      </c>
      <c r="AX301" s="12" t="s">
        <v>72</v>
      </c>
      <c r="AY301" s="260" t="s">
        <v>210</v>
      </c>
    </row>
    <row r="302" s="13" customFormat="1">
      <c r="B302" s="261"/>
      <c r="C302" s="262"/>
      <c r="D302" s="248" t="s">
        <v>221</v>
      </c>
      <c r="E302" s="263" t="s">
        <v>21</v>
      </c>
      <c r="F302" s="264" t="s">
        <v>952</v>
      </c>
      <c r="G302" s="262"/>
      <c r="H302" s="265">
        <v>0.68999999999999995</v>
      </c>
      <c r="I302" s="266"/>
      <c r="J302" s="262"/>
      <c r="K302" s="262"/>
      <c r="L302" s="267"/>
      <c r="M302" s="268"/>
      <c r="N302" s="269"/>
      <c r="O302" s="269"/>
      <c r="P302" s="269"/>
      <c r="Q302" s="269"/>
      <c r="R302" s="269"/>
      <c r="S302" s="269"/>
      <c r="T302" s="270"/>
      <c r="AT302" s="271" t="s">
        <v>221</v>
      </c>
      <c r="AU302" s="271" t="s">
        <v>81</v>
      </c>
      <c r="AV302" s="13" t="s">
        <v>81</v>
      </c>
      <c r="AW302" s="13" t="s">
        <v>35</v>
      </c>
      <c r="AX302" s="13" t="s">
        <v>79</v>
      </c>
      <c r="AY302" s="271" t="s">
        <v>210</v>
      </c>
    </row>
    <row r="303" s="1" customFormat="1" ht="34.2" customHeight="1">
      <c r="B303" s="47"/>
      <c r="C303" s="236" t="s">
        <v>406</v>
      </c>
      <c r="D303" s="236" t="s">
        <v>212</v>
      </c>
      <c r="E303" s="237" t="s">
        <v>953</v>
      </c>
      <c r="F303" s="238" t="s">
        <v>954</v>
      </c>
      <c r="G303" s="239" t="s">
        <v>215</v>
      </c>
      <c r="H303" s="240">
        <v>1.3799999999999999</v>
      </c>
      <c r="I303" s="241"/>
      <c r="J303" s="242">
        <f>ROUND(I303*H303,2)</f>
        <v>0</v>
      </c>
      <c r="K303" s="238" t="s">
        <v>21</v>
      </c>
      <c r="L303" s="73"/>
      <c r="M303" s="243" t="s">
        <v>21</v>
      </c>
      <c r="N303" s="244" t="s">
        <v>43</v>
      </c>
      <c r="O303" s="48"/>
      <c r="P303" s="245">
        <f>O303*H303</f>
        <v>0</v>
      </c>
      <c r="Q303" s="245">
        <v>0.43939</v>
      </c>
      <c r="R303" s="245">
        <f>Q303*H303</f>
        <v>0.60635819999999996</v>
      </c>
      <c r="S303" s="245">
        <v>0</v>
      </c>
      <c r="T303" s="246">
        <f>S303*H303</f>
        <v>0</v>
      </c>
      <c r="AR303" s="25" t="s">
        <v>217</v>
      </c>
      <c r="AT303" s="25" t="s">
        <v>212</v>
      </c>
      <c r="AU303" s="25" t="s">
        <v>81</v>
      </c>
      <c r="AY303" s="25" t="s">
        <v>210</v>
      </c>
      <c r="BE303" s="247">
        <f>IF(N303="základní",J303,0)</f>
        <v>0</v>
      </c>
      <c r="BF303" s="247">
        <f>IF(N303="snížená",J303,0)</f>
        <v>0</v>
      </c>
      <c r="BG303" s="247">
        <f>IF(N303="zákl. přenesená",J303,0)</f>
        <v>0</v>
      </c>
      <c r="BH303" s="247">
        <f>IF(N303="sníž. přenesená",J303,0)</f>
        <v>0</v>
      </c>
      <c r="BI303" s="247">
        <f>IF(N303="nulová",J303,0)</f>
        <v>0</v>
      </c>
      <c r="BJ303" s="25" t="s">
        <v>79</v>
      </c>
      <c r="BK303" s="247">
        <f>ROUND(I303*H303,2)</f>
        <v>0</v>
      </c>
      <c r="BL303" s="25" t="s">
        <v>217</v>
      </c>
      <c r="BM303" s="25" t="s">
        <v>955</v>
      </c>
    </row>
    <row r="304" s="1" customFormat="1">
      <c r="B304" s="47"/>
      <c r="C304" s="75"/>
      <c r="D304" s="248" t="s">
        <v>219</v>
      </c>
      <c r="E304" s="75"/>
      <c r="F304" s="249" t="s">
        <v>956</v>
      </c>
      <c r="G304" s="75"/>
      <c r="H304" s="75"/>
      <c r="I304" s="204"/>
      <c r="J304" s="75"/>
      <c r="K304" s="75"/>
      <c r="L304" s="73"/>
      <c r="M304" s="250"/>
      <c r="N304" s="48"/>
      <c r="O304" s="48"/>
      <c r="P304" s="48"/>
      <c r="Q304" s="48"/>
      <c r="R304" s="48"/>
      <c r="S304" s="48"/>
      <c r="T304" s="96"/>
      <c r="AT304" s="25" t="s">
        <v>219</v>
      </c>
      <c r="AU304" s="25" t="s">
        <v>81</v>
      </c>
    </row>
    <row r="305" s="12" customFormat="1">
      <c r="B305" s="251"/>
      <c r="C305" s="252"/>
      <c r="D305" s="248" t="s">
        <v>221</v>
      </c>
      <c r="E305" s="253" t="s">
        <v>21</v>
      </c>
      <c r="F305" s="254" t="s">
        <v>778</v>
      </c>
      <c r="G305" s="252"/>
      <c r="H305" s="253" t="s">
        <v>21</v>
      </c>
      <c r="I305" s="255"/>
      <c r="J305" s="252"/>
      <c r="K305" s="252"/>
      <c r="L305" s="256"/>
      <c r="M305" s="257"/>
      <c r="N305" s="258"/>
      <c r="O305" s="258"/>
      <c r="P305" s="258"/>
      <c r="Q305" s="258"/>
      <c r="R305" s="258"/>
      <c r="S305" s="258"/>
      <c r="T305" s="259"/>
      <c r="AT305" s="260" t="s">
        <v>221</v>
      </c>
      <c r="AU305" s="260" t="s">
        <v>81</v>
      </c>
      <c r="AV305" s="12" t="s">
        <v>79</v>
      </c>
      <c r="AW305" s="12" t="s">
        <v>35</v>
      </c>
      <c r="AX305" s="12" t="s">
        <v>72</v>
      </c>
      <c r="AY305" s="260" t="s">
        <v>210</v>
      </c>
    </row>
    <row r="306" s="12" customFormat="1">
      <c r="B306" s="251"/>
      <c r="C306" s="252"/>
      <c r="D306" s="248" t="s">
        <v>221</v>
      </c>
      <c r="E306" s="253" t="s">
        <v>21</v>
      </c>
      <c r="F306" s="254" t="s">
        <v>784</v>
      </c>
      <c r="G306" s="252"/>
      <c r="H306" s="253" t="s">
        <v>21</v>
      </c>
      <c r="I306" s="255"/>
      <c r="J306" s="252"/>
      <c r="K306" s="252"/>
      <c r="L306" s="256"/>
      <c r="M306" s="257"/>
      <c r="N306" s="258"/>
      <c r="O306" s="258"/>
      <c r="P306" s="258"/>
      <c r="Q306" s="258"/>
      <c r="R306" s="258"/>
      <c r="S306" s="258"/>
      <c r="T306" s="259"/>
      <c r="AT306" s="260" t="s">
        <v>221</v>
      </c>
      <c r="AU306" s="260" t="s">
        <v>81</v>
      </c>
      <c r="AV306" s="12" t="s">
        <v>79</v>
      </c>
      <c r="AW306" s="12" t="s">
        <v>35</v>
      </c>
      <c r="AX306" s="12" t="s">
        <v>72</v>
      </c>
      <c r="AY306" s="260" t="s">
        <v>210</v>
      </c>
    </row>
    <row r="307" s="13" customFormat="1">
      <c r="B307" s="261"/>
      <c r="C307" s="262"/>
      <c r="D307" s="248" t="s">
        <v>221</v>
      </c>
      <c r="E307" s="263" t="s">
        <v>21</v>
      </c>
      <c r="F307" s="264" t="s">
        <v>957</v>
      </c>
      <c r="G307" s="262"/>
      <c r="H307" s="265">
        <v>1.3799999999999999</v>
      </c>
      <c r="I307" s="266"/>
      <c r="J307" s="262"/>
      <c r="K307" s="262"/>
      <c r="L307" s="267"/>
      <c r="M307" s="268"/>
      <c r="N307" s="269"/>
      <c r="O307" s="269"/>
      <c r="P307" s="269"/>
      <c r="Q307" s="269"/>
      <c r="R307" s="269"/>
      <c r="S307" s="269"/>
      <c r="T307" s="270"/>
      <c r="AT307" s="271" t="s">
        <v>221</v>
      </c>
      <c r="AU307" s="271" t="s">
        <v>81</v>
      </c>
      <c r="AV307" s="13" t="s">
        <v>81</v>
      </c>
      <c r="AW307" s="13" t="s">
        <v>35</v>
      </c>
      <c r="AX307" s="13" t="s">
        <v>79</v>
      </c>
      <c r="AY307" s="271" t="s">
        <v>210</v>
      </c>
    </row>
    <row r="308" s="1" customFormat="1" ht="34.2" customHeight="1">
      <c r="B308" s="47"/>
      <c r="C308" s="236" t="s">
        <v>427</v>
      </c>
      <c r="D308" s="236" t="s">
        <v>212</v>
      </c>
      <c r="E308" s="237" t="s">
        <v>958</v>
      </c>
      <c r="F308" s="238" t="s">
        <v>959</v>
      </c>
      <c r="G308" s="239" t="s">
        <v>318</v>
      </c>
      <c r="H308" s="240">
        <v>0.048000000000000001</v>
      </c>
      <c r="I308" s="241"/>
      <c r="J308" s="242">
        <f>ROUND(I308*H308,2)</f>
        <v>0</v>
      </c>
      <c r="K308" s="238" t="s">
        <v>216</v>
      </c>
      <c r="L308" s="73"/>
      <c r="M308" s="243" t="s">
        <v>21</v>
      </c>
      <c r="N308" s="244" t="s">
        <v>43</v>
      </c>
      <c r="O308" s="48"/>
      <c r="P308" s="245">
        <f>O308*H308</f>
        <v>0</v>
      </c>
      <c r="Q308" s="245">
        <v>1.0488137099999999</v>
      </c>
      <c r="R308" s="245">
        <f>Q308*H308</f>
        <v>0.050343058079999996</v>
      </c>
      <c r="S308" s="245">
        <v>0</v>
      </c>
      <c r="T308" s="246">
        <f>S308*H308</f>
        <v>0</v>
      </c>
      <c r="AR308" s="25" t="s">
        <v>217</v>
      </c>
      <c r="AT308" s="25" t="s">
        <v>212</v>
      </c>
      <c r="AU308" s="25" t="s">
        <v>81</v>
      </c>
      <c r="AY308" s="25" t="s">
        <v>210</v>
      </c>
      <c r="BE308" s="247">
        <f>IF(N308="základní",J308,0)</f>
        <v>0</v>
      </c>
      <c r="BF308" s="247">
        <f>IF(N308="snížená",J308,0)</f>
        <v>0</v>
      </c>
      <c r="BG308" s="247">
        <f>IF(N308="zákl. přenesená",J308,0)</f>
        <v>0</v>
      </c>
      <c r="BH308" s="247">
        <f>IF(N308="sníž. přenesená",J308,0)</f>
        <v>0</v>
      </c>
      <c r="BI308" s="247">
        <f>IF(N308="nulová",J308,0)</f>
        <v>0</v>
      </c>
      <c r="BJ308" s="25" t="s">
        <v>79</v>
      </c>
      <c r="BK308" s="247">
        <f>ROUND(I308*H308,2)</f>
        <v>0</v>
      </c>
      <c r="BL308" s="25" t="s">
        <v>217</v>
      </c>
      <c r="BM308" s="25" t="s">
        <v>960</v>
      </c>
    </row>
    <row r="309" s="12" customFormat="1">
      <c r="B309" s="251"/>
      <c r="C309" s="252"/>
      <c r="D309" s="248" t="s">
        <v>221</v>
      </c>
      <c r="E309" s="253" t="s">
        <v>21</v>
      </c>
      <c r="F309" s="254" t="s">
        <v>778</v>
      </c>
      <c r="G309" s="252"/>
      <c r="H309" s="253" t="s">
        <v>21</v>
      </c>
      <c r="I309" s="255"/>
      <c r="J309" s="252"/>
      <c r="K309" s="252"/>
      <c r="L309" s="256"/>
      <c r="M309" s="257"/>
      <c r="N309" s="258"/>
      <c r="O309" s="258"/>
      <c r="P309" s="258"/>
      <c r="Q309" s="258"/>
      <c r="R309" s="258"/>
      <c r="S309" s="258"/>
      <c r="T309" s="259"/>
      <c r="AT309" s="260" t="s">
        <v>221</v>
      </c>
      <c r="AU309" s="260" t="s">
        <v>81</v>
      </c>
      <c r="AV309" s="12" t="s">
        <v>79</v>
      </c>
      <c r="AW309" s="12" t="s">
        <v>35</v>
      </c>
      <c r="AX309" s="12" t="s">
        <v>72</v>
      </c>
      <c r="AY309" s="260" t="s">
        <v>210</v>
      </c>
    </row>
    <row r="310" s="12" customFormat="1">
      <c r="B310" s="251"/>
      <c r="C310" s="252"/>
      <c r="D310" s="248" t="s">
        <v>221</v>
      </c>
      <c r="E310" s="253" t="s">
        <v>21</v>
      </c>
      <c r="F310" s="254" t="s">
        <v>784</v>
      </c>
      <c r="G310" s="252"/>
      <c r="H310" s="253" t="s">
        <v>21</v>
      </c>
      <c r="I310" s="255"/>
      <c r="J310" s="252"/>
      <c r="K310" s="252"/>
      <c r="L310" s="256"/>
      <c r="M310" s="257"/>
      <c r="N310" s="258"/>
      <c r="O310" s="258"/>
      <c r="P310" s="258"/>
      <c r="Q310" s="258"/>
      <c r="R310" s="258"/>
      <c r="S310" s="258"/>
      <c r="T310" s="259"/>
      <c r="AT310" s="260" t="s">
        <v>221</v>
      </c>
      <c r="AU310" s="260" t="s">
        <v>81</v>
      </c>
      <c r="AV310" s="12" t="s">
        <v>79</v>
      </c>
      <c r="AW310" s="12" t="s">
        <v>35</v>
      </c>
      <c r="AX310" s="12" t="s">
        <v>72</v>
      </c>
      <c r="AY310" s="260" t="s">
        <v>210</v>
      </c>
    </row>
    <row r="311" s="13" customFormat="1">
      <c r="B311" s="261"/>
      <c r="C311" s="262"/>
      <c r="D311" s="248" t="s">
        <v>221</v>
      </c>
      <c r="E311" s="263" t="s">
        <v>21</v>
      </c>
      <c r="F311" s="264" t="s">
        <v>961</v>
      </c>
      <c r="G311" s="262"/>
      <c r="H311" s="265">
        <v>0.048000000000000001</v>
      </c>
      <c r="I311" s="266"/>
      <c r="J311" s="262"/>
      <c r="K311" s="262"/>
      <c r="L311" s="267"/>
      <c r="M311" s="268"/>
      <c r="N311" s="269"/>
      <c r="O311" s="269"/>
      <c r="P311" s="269"/>
      <c r="Q311" s="269"/>
      <c r="R311" s="269"/>
      <c r="S311" s="269"/>
      <c r="T311" s="270"/>
      <c r="AT311" s="271" t="s">
        <v>221</v>
      </c>
      <c r="AU311" s="271" t="s">
        <v>81</v>
      </c>
      <c r="AV311" s="13" t="s">
        <v>81</v>
      </c>
      <c r="AW311" s="13" t="s">
        <v>35</v>
      </c>
      <c r="AX311" s="13" t="s">
        <v>79</v>
      </c>
      <c r="AY311" s="271" t="s">
        <v>210</v>
      </c>
    </row>
    <row r="312" s="1" customFormat="1" ht="22.8" customHeight="1">
      <c r="B312" s="47"/>
      <c r="C312" s="236" t="s">
        <v>433</v>
      </c>
      <c r="D312" s="236" t="s">
        <v>212</v>
      </c>
      <c r="E312" s="237" t="s">
        <v>962</v>
      </c>
      <c r="F312" s="238" t="s">
        <v>963</v>
      </c>
      <c r="G312" s="239" t="s">
        <v>258</v>
      </c>
      <c r="H312" s="240">
        <v>7.641</v>
      </c>
      <c r="I312" s="241"/>
      <c r="J312" s="242">
        <f>ROUND(I312*H312,2)</f>
        <v>0</v>
      </c>
      <c r="K312" s="238" t="s">
        <v>216</v>
      </c>
      <c r="L312" s="73"/>
      <c r="M312" s="243" t="s">
        <v>21</v>
      </c>
      <c r="N312" s="244" t="s">
        <v>43</v>
      </c>
      <c r="O312" s="48"/>
      <c r="P312" s="245">
        <f>O312*H312</f>
        <v>0</v>
      </c>
      <c r="Q312" s="245">
        <v>0</v>
      </c>
      <c r="R312" s="245">
        <f>Q312*H312</f>
        <v>0</v>
      </c>
      <c r="S312" s="245">
        <v>0</v>
      </c>
      <c r="T312" s="246">
        <f>S312*H312</f>
        <v>0</v>
      </c>
      <c r="AR312" s="25" t="s">
        <v>217</v>
      </c>
      <c r="AT312" s="25" t="s">
        <v>212</v>
      </c>
      <c r="AU312" s="25" t="s">
        <v>81</v>
      </c>
      <c r="AY312" s="25" t="s">
        <v>210</v>
      </c>
      <c r="BE312" s="247">
        <f>IF(N312="základní",J312,0)</f>
        <v>0</v>
      </c>
      <c r="BF312" s="247">
        <f>IF(N312="snížená",J312,0)</f>
        <v>0</v>
      </c>
      <c r="BG312" s="247">
        <f>IF(N312="zákl. přenesená",J312,0)</f>
        <v>0</v>
      </c>
      <c r="BH312" s="247">
        <f>IF(N312="sníž. přenesená",J312,0)</f>
        <v>0</v>
      </c>
      <c r="BI312" s="247">
        <f>IF(N312="nulová",J312,0)</f>
        <v>0</v>
      </c>
      <c r="BJ312" s="25" t="s">
        <v>79</v>
      </c>
      <c r="BK312" s="247">
        <f>ROUND(I312*H312,2)</f>
        <v>0</v>
      </c>
      <c r="BL312" s="25" t="s">
        <v>217</v>
      </c>
      <c r="BM312" s="25" t="s">
        <v>964</v>
      </c>
    </row>
    <row r="313" s="1" customFormat="1">
      <c r="B313" s="47"/>
      <c r="C313" s="75"/>
      <c r="D313" s="248" t="s">
        <v>219</v>
      </c>
      <c r="E313" s="75"/>
      <c r="F313" s="249" t="s">
        <v>965</v>
      </c>
      <c r="G313" s="75"/>
      <c r="H313" s="75"/>
      <c r="I313" s="204"/>
      <c r="J313" s="75"/>
      <c r="K313" s="75"/>
      <c r="L313" s="73"/>
      <c r="M313" s="250"/>
      <c r="N313" s="48"/>
      <c r="O313" s="48"/>
      <c r="P313" s="48"/>
      <c r="Q313" s="48"/>
      <c r="R313" s="48"/>
      <c r="S313" s="48"/>
      <c r="T313" s="96"/>
      <c r="AT313" s="25" t="s">
        <v>219</v>
      </c>
      <c r="AU313" s="25" t="s">
        <v>81</v>
      </c>
    </row>
    <row r="314" s="12" customFormat="1">
      <c r="B314" s="251"/>
      <c r="C314" s="252"/>
      <c r="D314" s="248" t="s">
        <v>221</v>
      </c>
      <c r="E314" s="253" t="s">
        <v>21</v>
      </c>
      <c r="F314" s="254" t="s">
        <v>966</v>
      </c>
      <c r="G314" s="252"/>
      <c r="H314" s="253" t="s">
        <v>21</v>
      </c>
      <c r="I314" s="255"/>
      <c r="J314" s="252"/>
      <c r="K314" s="252"/>
      <c r="L314" s="256"/>
      <c r="M314" s="257"/>
      <c r="N314" s="258"/>
      <c r="O314" s="258"/>
      <c r="P314" s="258"/>
      <c r="Q314" s="258"/>
      <c r="R314" s="258"/>
      <c r="S314" s="258"/>
      <c r="T314" s="259"/>
      <c r="AT314" s="260" t="s">
        <v>221</v>
      </c>
      <c r="AU314" s="260" t="s">
        <v>81</v>
      </c>
      <c r="AV314" s="12" t="s">
        <v>79</v>
      </c>
      <c r="AW314" s="12" t="s">
        <v>35</v>
      </c>
      <c r="AX314" s="12" t="s">
        <v>72</v>
      </c>
      <c r="AY314" s="260" t="s">
        <v>210</v>
      </c>
    </row>
    <row r="315" s="12" customFormat="1">
      <c r="B315" s="251"/>
      <c r="C315" s="252"/>
      <c r="D315" s="248" t="s">
        <v>221</v>
      </c>
      <c r="E315" s="253" t="s">
        <v>21</v>
      </c>
      <c r="F315" s="254" t="s">
        <v>779</v>
      </c>
      <c r="G315" s="252"/>
      <c r="H315" s="253" t="s">
        <v>21</v>
      </c>
      <c r="I315" s="255"/>
      <c r="J315" s="252"/>
      <c r="K315" s="252"/>
      <c r="L315" s="256"/>
      <c r="M315" s="257"/>
      <c r="N315" s="258"/>
      <c r="O315" s="258"/>
      <c r="P315" s="258"/>
      <c r="Q315" s="258"/>
      <c r="R315" s="258"/>
      <c r="S315" s="258"/>
      <c r="T315" s="259"/>
      <c r="AT315" s="260" t="s">
        <v>221</v>
      </c>
      <c r="AU315" s="260" t="s">
        <v>81</v>
      </c>
      <c r="AV315" s="12" t="s">
        <v>79</v>
      </c>
      <c r="AW315" s="12" t="s">
        <v>35</v>
      </c>
      <c r="AX315" s="12" t="s">
        <v>72</v>
      </c>
      <c r="AY315" s="260" t="s">
        <v>210</v>
      </c>
    </row>
    <row r="316" s="13" customFormat="1">
      <c r="B316" s="261"/>
      <c r="C316" s="262"/>
      <c r="D316" s="248" t="s">
        <v>221</v>
      </c>
      <c r="E316" s="263" t="s">
        <v>21</v>
      </c>
      <c r="F316" s="264" t="s">
        <v>967</v>
      </c>
      <c r="G316" s="262"/>
      <c r="H316" s="265">
        <v>3.1869999999999998</v>
      </c>
      <c r="I316" s="266"/>
      <c r="J316" s="262"/>
      <c r="K316" s="262"/>
      <c r="L316" s="267"/>
      <c r="M316" s="268"/>
      <c r="N316" s="269"/>
      <c r="O316" s="269"/>
      <c r="P316" s="269"/>
      <c r="Q316" s="269"/>
      <c r="R316" s="269"/>
      <c r="S316" s="269"/>
      <c r="T316" s="270"/>
      <c r="AT316" s="271" t="s">
        <v>221</v>
      </c>
      <c r="AU316" s="271" t="s">
        <v>81</v>
      </c>
      <c r="AV316" s="13" t="s">
        <v>81</v>
      </c>
      <c r="AW316" s="13" t="s">
        <v>35</v>
      </c>
      <c r="AX316" s="13" t="s">
        <v>72</v>
      </c>
      <c r="AY316" s="271" t="s">
        <v>210</v>
      </c>
    </row>
    <row r="317" s="13" customFormat="1">
      <c r="B317" s="261"/>
      <c r="C317" s="262"/>
      <c r="D317" s="248" t="s">
        <v>221</v>
      </c>
      <c r="E317" s="263" t="s">
        <v>21</v>
      </c>
      <c r="F317" s="264" t="s">
        <v>968</v>
      </c>
      <c r="G317" s="262"/>
      <c r="H317" s="265">
        <v>3.028</v>
      </c>
      <c r="I317" s="266"/>
      <c r="J317" s="262"/>
      <c r="K317" s="262"/>
      <c r="L317" s="267"/>
      <c r="M317" s="268"/>
      <c r="N317" s="269"/>
      <c r="O317" s="269"/>
      <c r="P317" s="269"/>
      <c r="Q317" s="269"/>
      <c r="R317" s="269"/>
      <c r="S317" s="269"/>
      <c r="T317" s="270"/>
      <c r="AT317" s="271" t="s">
        <v>221</v>
      </c>
      <c r="AU317" s="271" t="s">
        <v>81</v>
      </c>
      <c r="AV317" s="13" t="s">
        <v>81</v>
      </c>
      <c r="AW317" s="13" t="s">
        <v>35</v>
      </c>
      <c r="AX317" s="13" t="s">
        <v>72</v>
      </c>
      <c r="AY317" s="271" t="s">
        <v>210</v>
      </c>
    </row>
    <row r="318" s="15" customFormat="1">
      <c r="B318" s="294"/>
      <c r="C318" s="295"/>
      <c r="D318" s="248" t="s">
        <v>221</v>
      </c>
      <c r="E318" s="296" t="s">
        <v>21</v>
      </c>
      <c r="F318" s="297" t="s">
        <v>424</v>
      </c>
      <c r="G318" s="295"/>
      <c r="H318" s="298">
        <v>6.2149999999999999</v>
      </c>
      <c r="I318" s="299"/>
      <c r="J318" s="295"/>
      <c r="K318" s="295"/>
      <c r="L318" s="300"/>
      <c r="M318" s="301"/>
      <c r="N318" s="302"/>
      <c r="O318" s="302"/>
      <c r="P318" s="302"/>
      <c r="Q318" s="302"/>
      <c r="R318" s="302"/>
      <c r="S318" s="302"/>
      <c r="T318" s="303"/>
      <c r="AT318" s="304" t="s">
        <v>221</v>
      </c>
      <c r="AU318" s="304" t="s">
        <v>81</v>
      </c>
      <c r="AV318" s="15" t="s">
        <v>233</v>
      </c>
      <c r="AW318" s="15" t="s">
        <v>35</v>
      </c>
      <c r="AX318" s="15" t="s">
        <v>72</v>
      </c>
      <c r="AY318" s="304" t="s">
        <v>210</v>
      </c>
    </row>
    <row r="319" s="12" customFormat="1">
      <c r="B319" s="251"/>
      <c r="C319" s="252"/>
      <c r="D319" s="248" t="s">
        <v>221</v>
      </c>
      <c r="E319" s="253" t="s">
        <v>21</v>
      </c>
      <c r="F319" s="254" t="s">
        <v>969</v>
      </c>
      <c r="G319" s="252"/>
      <c r="H319" s="253" t="s">
        <v>21</v>
      </c>
      <c r="I319" s="255"/>
      <c r="J319" s="252"/>
      <c r="K319" s="252"/>
      <c r="L319" s="256"/>
      <c r="M319" s="257"/>
      <c r="N319" s="258"/>
      <c r="O319" s="258"/>
      <c r="P319" s="258"/>
      <c r="Q319" s="258"/>
      <c r="R319" s="258"/>
      <c r="S319" s="258"/>
      <c r="T319" s="259"/>
      <c r="AT319" s="260" t="s">
        <v>221</v>
      </c>
      <c r="AU319" s="260" t="s">
        <v>81</v>
      </c>
      <c r="AV319" s="12" t="s">
        <v>79</v>
      </c>
      <c r="AW319" s="12" t="s">
        <v>35</v>
      </c>
      <c r="AX319" s="12" t="s">
        <v>72</v>
      </c>
      <c r="AY319" s="260" t="s">
        <v>210</v>
      </c>
    </row>
    <row r="320" s="12" customFormat="1">
      <c r="B320" s="251"/>
      <c r="C320" s="252"/>
      <c r="D320" s="248" t="s">
        <v>221</v>
      </c>
      <c r="E320" s="253" t="s">
        <v>21</v>
      </c>
      <c r="F320" s="254" t="s">
        <v>784</v>
      </c>
      <c r="G320" s="252"/>
      <c r="H320" s="253" t="s">
        <v>21</v>
      </c>
      <c r="I320" s="255"/>
      <c r="J320" s="252"/>
      <c r="K320" s="252"/>
      <c r="L320" s="256"/>
      <c r="M320" s="257"/>
      <c r="N320" s="258"/>
      <c r="O320" s="258"/>
      <c r="P320" s="258"/>
      <c r="Q320" s="258"/>
      <c r="R320" s="258"/>
      <c r="S320" s="258"/>
      <c r="T320" s="259"/>
      <c r="AT320" s="260" t="s">
        <v>221</v>
      </c>
      <c r="AU320" s="260" t="s">
        <v>81</v>
      </c>
      <c r="AV320" s="12" t="s">
        <v>79</v>
      </c>
      <c r="AW320" s="12" t="s">
        <v>35</v>
      </c>
      <c r="AX320" s="12" t="s">
        <v>72</v>
      </c>
      <c r="AY320" s="260" t="s">
        <v>210</v>
      </c>
    </row>
    <row r="321" s="13" customFormat="1">
      <c r="B321" s="261"/>
      <c r="C321" s="262"/>
      <c r="D321" s="248" t="s">
        <v>221</v>
      </c>
      <c r="E321" s="263" t="s">
        <v>21</v>
      </c>
      <c r="F321" s="264" t="s">
        <v>970</v>
      </c>
      <c r="G321" s="262"/>
      <c r="H321" s="265">
        <v>1.012</v>
      </c>
      <c r="I321" s="266"/>
      <c r="J321" s="262"/>
      <c r="K321" s="262"/>
      <c r="L321" s="267"/>
      <c r="M321" s="268"/>
      <c r="N321" s="269"/>
      <c r="O321" s="269"/>
      <c r="P321" s="269"/>
      <c r="Q321" s="269"/>
      <c r="R321" s="269"/>
      <c r="S321" s="269"/>
      <c r="T321" s="270"/>
      <c r="AT321" s="271" t="s">
        <v>221</v>
      </c>
      <c r="AU321" s="271" t="s">
        <v>81</v>
      </c>
      <c r="AV321" s="13" t="s">
        <v>81</v>
      </c>
      <c r="AW321" s="13" t="s">
        <v>35</v>
      </c>
      <c r="AX321" s="13" t="s">
        <v>72</v>
      </c>
      <c r="AY321" s="271" t="s">
        <v>210</v>
      </c>
    </row>
    <row r="322" s="15" customFormat="1">
      <c r="B322" s="294"/>
      <c r="C322" s="295"/>
      <c r="D322" s="248" t="s">
        <v>221</v>
      </c>
      <c r="E322" s="296" t="s">
        <v>21</v>
      </c>
      <c r="F322" s="297" t="s">
        <v>424</v>
      </c>
      <c r="G322" s="295"/>
      <c r="H322" s="298">
        <v>1.012</v>
      </c>
      <c r="I322" s="299"/>
      <c r="J322" s="295"/>
      <c r="K322" s="295"/>
      <c r="L322" s="300"/>
      <c r="M322" s="301"/>
      <c r="N322" s="302"/>
      <c r="O322" s="302"/>
      <c r="P322" s="302"/>
      <c r="Q322" s="302"/>
      <c r="R322" s="302"/>
      <c r="S322" s="302"/>
      <c r="T322" s="303"/>
      <c r="AT322" s="304" t="s">
        <v>221</v>
      </c>
      <c r="AU322" s="304" t="s">
        <v>81</v>
      </c>
      <c r="AV322" s="15" t="s">
        <v>233</v>
      </c>
      <c r="AW322" s="15" t="s">
        <v>35</v>
      </c>
      <c r="AX322" s="15" t="s">
        <v>72</v>
      </c>
      <c r="AY322" s="304" t="s">
        <v>210</v>
      </c>
    </row>
    <row r="323" s="12" customFormat="1">
      <c r="B323" s="251"/>
      <c r="C323" s="252"/>
      <c r="D323" s="248" t="s">
        <v>221</v>
      </c>
      <c r="E323" s="253" t="s">
        <v>21</v>
      </c>
      <c r="F323" s="254" t="s">
        <v>778</v>
      </c>
      <c r="G323" s="252"/>
      <c r="H323" s="253" t="s">
        <v>21</v>
      </c>
      <c r="I323" s="255"/>
      <c r="J323" s="252"/>
      <c r="K323" s="252"/>
      <c r="L323" s="256"/>
      <c r="M323" s="257"/>
      <c r="N323" s="258"/>
      <c r="O323" s="258"/>
      <c r="P323" s="258"/>
      <c r="Q323" s="258"/>
      <c r="R323" s="258"/>
      <c r="S323" s="258"/>
      <c r="T323" s="259"/>
      <c r="AT323" s="260" t="s">
        <v>221</v>
      </c>
      <c r="AU323" s="260" t="s">
        <v>81</v>
      </c>
      <c r="AV323" s="12" t="s">
        <v>79</v>
      </c>
      <c r="AW323" s="12" t="s">
        <v>35</v>
      </c>
      <c r="AX323" s="12" t="s">
        <v>72</v>
      </c>
      <c r="AY323" s="260" t="s">
        <v>210</v>
      </c>
    </row>
    <row r="324" s="12" customFormat="1">
      <c r="B324" s="251"/>
      <c r="C324" s="252"/>
      <c r="D324" s="248" t="s">
        <v>221</v>
      </c>
      <c r="E324" s="253" t="s">
        <v>21</v>
      </c>
      <c r="F324" s="254" t="s">
        <v>784</v>
      </c>
      <c r="G324" s="252"/>
      <c r="H324" s="253" t="s">
        <v>21</v>
      </c>
      <c r="I324" s="255"/>
      <c r="J324" s="252"/>
      <c r="K324" s="252"/>
      <c r="L324" s="256"/>
      <c r="M324" s="257"/>
      <c r="N324" s="258"/>
      <c r="O324" s="258"/>
      <c r="P324" s="258"/>
      <c r="Q324" s="258"/>
      <c r="R324" s="258"/>
      <c r="S324" s="258"/>
      <c r="T324" s="259"/>
      <c r="AT324" s="260" t="s">
        <v>221</v>
      </c>
      <c r="AU324" s="260" t="s">
        <v>81</v>
      </c>
      <c r="AV324" s="12" t="s">
        <v>79</v>
      </c>
      <c r="AW324" s="12" t="s">
        <v>35</v>
      </c>
      <c r="AX324" s="12" t="s">
        <v>72</v>
      </c>
      <c r="AY324" s="260" t="s">
        <v>210</v>
      </c>
    </row>
    <row r="325" s="13" customFormat="1">
      <c r="B325" s="261"/>
      <c r="C325" s="262"/>
      <c r="D325" s="248" t="s">
        <v>221</v>
      </c>
      <c r="E325" s="263" t="s">
        <v>21</v>
      </c>
      <c r="F325" s="264" t="s">
        <v>971</v>
      </c>
      <c r="G325" s="262"/>
      <c r="H325" s="265">
        <v>0.41399999999999998</v>
      </c>
      <c r="I325" s="266"/>
      <c r="J325" s="262"/>
      <c r="K325" s="262"/>
      <c r="L325" s="267"/>
      <c r="M325" s="268"/>
      <c r="N325" s="269"/>
      <c r="O325" s="269"/>
      <c r="P325" s="269"/>
      <c r="Q325" s="269"/>
      <c r="R325" s="269"/>
      <c r="S325" s="269"/>
      <c r="T325" s="270"/>
      <c r="AT325" s="271" t="s">
        <v>221</v>
      </c>
      <c r="AU325" s="271" t="s">
        <v>81</v>
      </c>
      <c r="AV325" s="13" t="s">
        <v>81</v>
      </c>
      <c r="AW325" s="13" t="s">
        <v>35</v>
      </c>
      <c r="AX325" s="13" t="s">
        <v>72</v>
      </c>
      <c r="AY325" s="271" t="s">
        <v>210</v>
      </c>
    </row>
    <row r="326" s="15" customFormat="1">
      <c r="B326" s="294"/>
      <c r="C326" s="295"/>
      <c r="D326" s="248" t="s">
        <v>221</v>
      </c>
      <c r="E326" s="296" t="s">
        <v>21</v>
      </c>
      <c r="F326" s="297" t="s">
        <v>424</v>
      </c>
      <c r="G326" s="295"/>
      <c r="H326" s="298">
        <v>0.41399999999999998</v>
      </c>
      <c r="I326" s="299"/>
      <c r="J326" s="295"/>
      <c r="K326" s="295"/>
      <c r="L326" s="300"/>
      <c r="M326" s="301"/>
      <c r="N326" s="302"/>
      <c r="O326" s="302"/>
      <c r="P326" s="302"/>
      <c r="Q326" s="302"/>
      <c r="R326" s="302"/>
      <c r="S326" s="302"/>
      <c r="T326" s="303"/>
      <c r="AT326" s="304" t="s">
        <v>221</v>
      </c>
      <c r="AU326" s="304" t="s">
        <v>81</v>
      </c>
      <c r="AV326" s="15" t="s">
        <v>233</v>
      </c>
      <c r="AW326" s="15" t="s">
        <v>35</v>
      </c>
      <c r="AX326" s="15" t="s">
        <v>72</v>
      </c>
      <c r="AY326" s="304" t="s">
        <v>210</v>
      </c>
    </row>
    <row r="327" s="14" customFormat="1">
      <c r="B327" s="272"/>
      <c r="C327" s="273"/>
      <c r="D327" s="248" t="s">
        <v>221</v>
      </c>
      <c r="E327" s="274" t="s">
        <v>21</v>
      </c>
      <c r="F327" s="275" t="s">
        <v>227</v>
      </c>
      <c r="G327" s="273"/>
      <c r="H327" s="276">
        <v>7.641</v>
      </c>
      <c r="I327" s="277"/>
      <c r="J327" s="273"/>
      <c r="K327" s="273"/>
      <c r="L327" s="278"/>
      <c r="M327" s="279"/>
      <c r="N327" s="280"/>
      <c r="O327" s="280"/>
      <c r="P327" s="280"/>
      <c r="Q327" s="280"/>
      <c r="R327" s="280"/>
      <c r="S327" s="280"/>
      <c r="T327" s="281"/>
      <c r="AT327" s="282" t="s">
        <v>221</v>
      </c>
      <c r="AU327" s="282" t="s">
        <v>81</v>
      </c>
      <c r="AV327" s="14" t="s">
        <v>217</v>
      </c>
      <c r="AW327" s="14" t="s">
        <v>35</v>
      </c>
      <c r="AX327" s="14" t="s">
        <v>79</v>
      </c>
      <c r="AY327" s="282" t="s">
        <v>210</v>
      </c>
    </row>
    <row r="328" s="1" customFormat="1" ht="22.8" customHeight="1">
      <c r="B328" s="47"/>
      <c r="C328" s="236" t="s">
        <v>439</v>
      </c>
      <c r="D328" s="236" t="s">
        <v>212</v>
      </c>
      <c r="E328" s="237" t="s">
        <v>972</v>
      </c>
      <c r="F328" s="238" t="s">
        <v>973</v>
      </c>
      <c r="G328" s="239" t="s">
        <v>215</v>
      </c>
      <c r="H328" s="240">
        <v>46.679000000000002</v>
      </c>
      <c r="I328" s="241"/>
      <c r="J328" s="242">
        <f>ROUND(I328*H328,2)</f>
        <v>0</v>
      </c>
      <c r="K328" s="238" t="s">
        <v>216</v>
      </c>
      <c r="L328" s="73"/>
      <c r="M328" s="243" t="s">
        <v>21</v>
      </c>
      <c r="N328" s="244" t="s">
        <v>43</v>
      </c>
      <c r="O328" s="48"/>
      <c r="P328" s="245">
        <f>O328*H328</f>
        <v>0</v>
      </c>
      <c r="Q328" s="245">
        <v>0.0025112200000000002</v>
      </c>
      <c r="R328" s="245">
        <f>Q328*H328</f>
        <v>0.11722123838000001</v>
      </c>
      <c r="S328" s="245">
        <v>0</v>
      </c>
      <c r="T328" s="246">
        <f>S328*H328</f>
        <v>0</v>
      </c>
      <c r="AR328" s="25" t="s">
        <v>217</v>
      </c>
      <c r="AT328" s="25" t="s">
        <v>212</v>
      </c>
      <c r="AU328" s="25" t="s">
        <v>81</v>
      </c>
      <c r="AY328" s="25" t="s">
        <v>210</v>
      </c>
      <c r="BE328" s="247">
        <f>IF(N328="základní",J328,0)</f>
        <v>0</v>
      </c>
      <c r="BF328" s="247">
        <f>IF(N328="snížená",J328,0)</f>
        <v>0</v>
      </c>
      <c r="BG328" s="247">
        <f>IF(N328="zákl. přenesená",J328,0)</f>
        <v>0</v>
      </c>
      <c r="BH328" s="247">
        <f>IF(N328="sníž. přenesená",J328,0)</f>
        <v>0</v>
      </c>
      <c r="BI328" s="247">
        <f>IF(N328="nulová",J328,0)</f>
        <v>0</v>
      </c>
      <c r="BJ328" s="25" t="s">
        <v>79</v>
      </c>
      <c r="BK328" s="247">
        <f>ROUND(I328*H328,2)</f>
        <v>0</v>
      </c>
      <c r="BL328" s="25" t="s">
        <v>217</v>
      </c>
      <c r="BM328" s="25" t="s">
        <v>974</v>
      </c>
    </row>
    <row r="329" s="1" customFormat="1">
      <c r="B329" s="47"/>
      <c r="C329" s="75"/>
      <c r="D329" s="248" t="s">
        <v>219</v>
      </c>
      <c r="E329" s="75"/>
      <c r="F329" s="249" t="s">
        <v>975</v>
      </c>
      <c r="G329" s="75"/>
      <c r="H329" s="75"/>
      <c r="I329" s="204"/>
      <c r="J329" s="75"/>
      <c r="K329" s="75"/>
      <c r="L329" s="73"/>
      <c r="M329" s="250"/>
      <c r="N329" s="48"/>
      <c r="O329" s="48"/>
      <c r="P329" s="48"/>
      <c r="Q329" s="48"/>
      <c r="R329" s="48"/>
      <c r="S329" s="48"/>
      <c r="T329" s="96"/>
      <c r="AT329" s="25" t="s">
        <v>219</v>
      </c>
      <c r="AU329" s="25" t="s">
        <v>81</v>
      </c>
    </row>
    <row r="330" s="12" customFormat="1">
      <c r="B330" s="251"/>
      <c r="C330" s="252"/>
      <c r="D330" s="248" t="s">
        <v>221</v>
      </c>
      <c r="E330" s="253" t="s">
        <v>21</v>
      </c>
      <c r="F330" s="254" t="s">
        <v>966</v>
      </c>
      <c r="G330" s="252"/>
      <c r="H330" s="253" t="s">
        <v>21</v>
      </c>
      <c r="I330" s="255"/>
      <c r="J330" s="252"/>
      <c r="K330" s="252"/>
      <c r="L330" s="256"/>
      <c r="M330" s="257"/>
      <c r="N330" s="258"/>
      <c r="O330" s="258"/>
      <c r="P330" s="258"/>
      <c r="Q330" s="258"/>
      <c r="R330" s="258"/>
      <c r="S330" s="258"/>
      <c r="T330" s="259"/>
      <c r="AT330" s="260" t="s">
        <v>221</v>
      </c>
      <c r="AU330" s="260" t="s">
        <v>81</v>
      </c>
      <c r="AV330" s="12" t="s">
        <v>79</v>
      </c>
      <c r="AW330" s="12" t="s">
        <v>35</v>
      </c>
      <c r="AX330" s="12" t="s">
        <v>72</v>
      </c>
      <c r="AY330" s="260" t="s">
        <v>210</v>
      </c>
    </row>
    <row r="331" s="12" customFormat="1">
      <c r="B331" s="251"/>
      <c r="C331" s="252"/>
      <c r="D331" s="248" t="s">
        <v>221</v>
      </c>
      <c r="E331" s="253" t="s">
        <v>21</v>
      </c>
      <c r="F331" s="254" t="s">
        <v>779</v>
      </c>
      <c r="G331" s="252"/>
      <c r="H331" s="253" t="s">
        <v>21</v>
      </c>
      <c r="I331" s="255"/>
      <c r="J331" s="252"/>
      <c r="K331" s="252"/>
      <c r="L331" s="256"/>
      <c r="M331" s="257"/>
      <c r="N331" s="258"/>
      <c r="O331" s="258"/>
      <c r="P331" s="258"/>
      <c r="Q331" s="258"/>
      <c r="R331" s="258"/>
      <c r="S331" s="258"/>
      <c r="T331" s="259"/>
      <c r="AT331" s="260" t="s">
        <v>221</v>
      </c>
      <c r="AU331" s="260" t="s">
        <v>81</v>
      </c>
      <c r="AV331" s="12" t="s">
        <v>79</v>
      </c>
      <c r="AW331" s="12" t="s">
        <v>35</v>
      </c>
      <c r="AX331" s="12" t="s">
        <v>72</v>
      </c>
      <c r="AY331" s="260" t="s">
        <v>210</v>
      </c>
    </row>
    <row r="332" s="13" customFormat="1">
      <c r="B332" s="261"/>
      <c r="C332" s="262"/>
      <c r="D332" s="248" t="s">
        <v>221</v>
      </c>
      <c r="E332" s="263" t="s">
        <v>21</v>
      </c>
      <c r="F332" s="264" t="s">
        <v>976</v>
      </c>
      <c r="G332" s="262"/>
      <c r="H332" s="265">
        <v>32.631999999999998</v>
      </c>
      <c r="I332" s="266"/>
      <c r="J332" s="262"/>
      <c r="K332" s="262"/>
      <c r="L332" s="267"/>
      <c r="M332" s="268"/>
      <c r="N332" s="269"/>
      <c r="O332" s="269"/>
      <c r="P332" s="269"/>
      <c r="Q332" s="269"/>
      <c r="R332" s="269"/>
      <c r="S332" s="269"/>
      <c r="T332" s="270"/>
      <c r="AT332" s="271" t="s">
        <v>221</v>
      </c>
      <c r="AU332" s="271" t="s">
        <v>81</v>
      </c>
      <c r="AV332" s="13" t="s">
        <v>81</v>
      </c>
      <c r="AW332" s="13" t="s">
        <v>35</v>
      </c>
      <c r="AX332" s="13" t="s">
        <v>72</v>
      </c>
      <c r="AY332" s="271" t="s">
        <v>210</v>
      </c>
    </row>
    <row r="333" s="13" customFormat="1">
      <c r="B333" s="261"/>
      <c r="C333" s="262"/>
      <c r="D333" s="248" t="s">
        <v>221</v>
      </c>
      <c r="E333" s="263" t="s">
        <v>21</v>
      </c>
      <c r="F333" s="264" t="s">
        <v>977</v>
      </c>
      <c r="G333" s="262"/>
      <c r="H333" s="265">
        <v>5.766</v>
      </c>
      <c r="I333" s="266"/>
      <c r="J333" s="262"/>
      <c r="K333" s="262"/>
      <c r="L333" s="267"/>
      <c r="M333" s="268"/>
      <c r="N333" s="269"/>
      <c r="O333" s="269"/>
      <c r="P333" s="269"/>
      <c r="Q333" s="269"/>
      <c r="R333" s="269"/>
      <c r="S333" s="269"/>
      <c r="T333" s="270"/>
      <c r="AT333" s="271" t="s">
        <v>221</v>
      </c>
      <c r="AU333" s="271" t="s">
        <v>81</v>
      </c>
      <c r="AV333" s="13" t="s">
        <v>81</v>
      </c>
      <c r="AW333" s="13" t="s">
        <v>35</v>
      </c>
      <c r="AX333" s="13" t="s">
        <v>72</v>
      </c>
      <c r="AY333" s="271" t="s">
        <v>210</v>
      </c>
    </row>
    <row r="334" s="15" customFormat="1">
      <c r="B334" s="294"/>
      <c r="C334" s="295"/>
      <c r="D334" s="248" t="s">
        <v>221</v>
      </c>
      <c r="E334" s="296" t="s">
        <v>21</v>
      </c>
      <c r="F334" s="297" t="s">
        <v>424</v>
      </c>
      <c r="G334" s="295"/>
      <c r="H334" s="298">
        <v>38.398000000000003</v>
      </c>
      <c r="I334" s="299"/>
      <c r="J334" s="295"/>
      <c r="K334" s="295"/>
      <c r="L334" s="300"/>
      <c r="M334" s="301"/>
      <c r="N334" s="302"/>
      <c r="O334" s="302"/>
      <c r="P334" s="302"/>
      <c r="Q334" s="302"/>
      <c r="R334" s="302"/>
      <c r="S334" s="302"/>
      <c r="T334" s="303"/>
      <c r="AT334" s="304" t="s">
        <v>221</v>
      </c>
      <c r="AU334" s="304" t="s">
        <v>81</v>
      </c>
      <c r="AV334" s="15" t="s">
        <v>233</v>
      </c>
      <c r="AW334" s="15" t="s">
        <v>35</v>
      </c>
      <c r="AX334" s="15" t="s">
        <v>72</v>
      </c>
      <c r="AY334" s="304" t="s">
        <v>210</v>
      </c>
    </row>
    <row r="335" s="12" customFormat="1">
      <c r="B335" s="251"/>
      <c r="C335" s="252"/>
      <c r="D335" s="248" t="s">
        <v>221</v>
      </c>
      <c r="E335" s="253" t="s">
        <v>21</v>
      </c>
      <c r="F335" s="254" t="s">
        <v>969</v>
      </c>
      <c r="G335" s="252"/>
      <c r="H335" s="253" t="s">
        <v>21</v>
      </c>
      <c r="I335" s="255"/>
      <c r="J335" s="252"/>
      <c r="K335" s="252"/>
      <c r="L335" s="256"/>
      <c r="M335" s="257"/>
      <c r="N335" s="258"/>
      <c r="O335" s="258"/>
      <c r="P335" s="258"/>
      <c r="Q335" s="258"/>
      <c r="R335" s="258"/>
      <c r="S335" s="258"/>
      <c r="T335" s="259"/>
      <c r="AT335" s="260" t="s">
        <v>221</v>
      </c>
      <c r="AU335" s="260" t="s">
        <v>81</v>
      </c>
      <c r="AV335" s="12" t="s">
        <v>79</v>
      </c>
      <c r="AW335" s="12" t="s">
        <v>35</v>
      </c>
      <c r="AX335" s="12" t="s">
        <v>72</v>
      </c>
      <c r="AY335" s="260" t="s">
        <v>210</v>
      </c>
    </row>
    <row r="336" s="12" customFormat="1">
      <c r="B336" s="251"/>
      <c r="C336" s="252"/>
      <c r="D336" s="248" t="s">
        <v>221</v>
      </c>
      <c r="E336" s="253" t="s">
        <v>21</v>
      </c>
      <c r="F336" s="254" t="s">
        <v>784</v>
      </c>
      <c r="G336" s="252"/>
      <c r="H336" s="253" t="s">
        <v>21</v>
      </c>
      <c r="I336" s="255"/>
      <c r="J336" s="252"/>
      <c r="K336" s="252"/>
      <c r="L336" s="256"/>
      <c r="M336" s="257"/>
      <c r="N336" s="258"/>
      <c r="O336" s="258"/>
      <c r="P336" s="258"/>
      <c r="Q336" s="258"/>
      <c r="R336" s="258"/>
      <c r="S336" s="258"/>
      <c r="T336" s="259"/>
      <c r="AT336" s="260" t="s">
        <v>221</v>
      </c>
      <c r="AU336" s="260" t="s">
        <v>81</v>
      </c>
      <c r="AV336" s="12" t="s">
        <v>79</v>
      </c>
      <c r="AW336" s="12" t="s">
        <v>35</v>
      </c>
      <c r="AX336" s="12" t="s">
        <v>72</v>
      </c>
      <c r="AY336" s="260" t="s">
        <v>210</v>
      </c>
    </row>
    <row r="337" s="13" customFormat="1">
      <c r="B337" s="261"/>
      <c r="C337" s="262"/>
      <c r="D337" s="248" t="s">
        <v>221</v>
      </c>
      <c r="E337" s="263" t="s">
        <v>21</v>
      </c>
      <c r="F337" s="264" t="s">
        <v>978</v>
      </c>
      <c r="G337" s="262"/>
      <c r="H337" s="265">
        <v>8.2810000000000006</v>
      </c>
      <c r="I337" s="266"/>
      <c r="J337" s="262"/>
      <c r="K337" s="262"/>
      <c r="L337" s="267"/>
      <c r="M337" s="268"/>
      <c r="N337" s="269"/>
      <c r="O337" s="269"/>
      <c r="P337" s="269"/>
      <c r="Q337" s="269"/>
      <c r="R337" s="269"/>
      <c r="S337" s="269"/>
      <c r="T337" s="270"/>
      <c r="AT337" s="271" t="s">
        <v>221</v>
      </c>
      <c r="AU337" s="271" t="s">
        <v>81</v>
      </c>
      <c r="AV337" s="13" t="s">
        <v>81</v>
      </c>
      <c r="AW337" s="13" t="s">
        <v>35</v>
      </c>
      <c r="AX337" s="13" t="s">
        <v>72</v>
      </c>
      <c r="AY337" s="271" t="s">
        <v>210</v>
      </c>
    </row>
    <row r="338" s="15" customFormat="1">
      <c r="B338" s="294"/>
      <c r="C338" s="295"/>
      <c r="D338" s="248" t="s">
        <v>221</v>
      </c>
      <c r="E338" s="296" t="s">
        <v>21</v>
      </c>
      <c r="F338" s="297" t="s">
        <v>424</v>
      </c>
      <c r="G338" s="295"/>
      <c r="H338" s="298">
        <v>8.2810000000000006</v>
      </c>
      <c r="I338" s="299"/>
      <c r="J338" s="295"/>
      <c r="K338" s="295"/>
      <c r="L338" s="300"/>
      <c r="M338" s="301"/>
      <c r="N338" s="302"/>
      <c r="O338" s="302"/>
      <c r="P338" s="302"/>
      <c r="Q338" s="302"/>
      <c r="R338" s="302"/>
      <c r="S338" s="302"/>
      <c r="T338" s="303"/>
      <c r="AT338" s="304" t="s">
        <v>221</v>
      </c>
      <c r="AU338" s="304" t="s">
        <v>81</v>
      </c>
      <c r="AV338" s="15" t="s">
        <v>233</v>
      </c>
      <c r="AW338" s="15" t="s">
        <v>35</v>
      </c>
      <c r="AX338" s="15" t="s">
        <v>72</v>
      </c>
      <c r="AY338" s="304" t="s">
        <v>210</v>
      </c>
    </row>
    <row r="339" s="14" customFormat="1">
      <c r="B339" s="272"/>
      <c r="C339" s="273"/>
      <c r="D339" s="248" t="s">
        <v>221</v>
      </c>
      <c r="E339" s="274" t="s">
        <v>21</v>
      </c>
      <c r="F339" s="275" t="s">
        <v>227</v>
      </c>
      <c r="G339" s="273"/>
      <c r="H339" s="276">
        <v>46.679000000000002</v>
      </c>
      <c r="I339" s="277"/>
      <c r="J339" s="273"/>
      <c r="K339" s="273"/>
      <c r="L339" s="278"/>
      <c r="M339" s="279"/>
      <c r="N339" s="280"/>
      <c r="O339" s="280"/>
      <c r="P339" s="280"/>
      <c r="Q339" s="280"/>
      <c r="R339" s="280"/>
      <c r="S339" s="280"/>
      <c r="T339" s="281"/>
      <c r="AT339" s="282" t="s">
        <v>221</v>
      </c>
      <c r="AU339" s="282" t="s">
        <v>81</v>
      </c>
      <c r="AV339" s="14" t="s">
        <v>217</v>
      </c>
      <c r="AW339" s="14" t="s">
        <v>35</v>
      </c>
      <c r="AX339" s="14" t="s">
        <v>79</v>
      </c>
      <c r="AY339" s="282" t="s">
        <v>210</v>
      </c>
    </row>
    <row r="340" s="1" customFormat="1" ht="22.8" customHeight="1">
      <c r="B340" s="47"/>
      <c r="C340" s="236" t="s">
        <v>457</v>
      </c>
      <c r="D340" s="236" t="s">
        <v>212</v>
      </c>
      <c r="E340" s="237" t="s">
        <v>979</v>
      </c>
      <c r="F340" s="238" t="s">
        <v>980</v>
      </c>
      <c r="G340" s="239" t="s">
        <v>215</v>
      </c>
      <c r="H340" s="240">
        <v>46.679000000000002</v>
      </c>
      <c r="I340" s="241"/>
      <c r="J340" s="242">
        <f>ROUND(I340*H340,2)</f>
        <v>0</v>
      </c>
      <c r="K340" s="238" t="s">
        <v>216</v>
      </c>
      <c r="L340" s="73"/>
      <c r="M340" s="243" t="s">
        <v>21</v>
      </c>
      <c r="N340" s="244" t="s">
        <v>43</v>
      </c>
      <c r="O340" s="48"/>
      <c r="P340" s="245">
        <f>O340*H340</f>
        <v>0</v>
      </c>
      <c r="Q340" s="245">
        <v>0</v>
      </c>
      <c r="R340" s="245">
        <f>Q340*H340</f>
        <v>0</v>
      </c>
      <c r="S340" s="245">
        <v>0</v>
      </c>
      <c r="T340" s="246">
        <f>S340*H340</f>
        <v>0</v>
      </c>
      <c r="AR340" s="25" t="s">
        <v>217</v>
      </c>
      <c r="AT340" s="25" t="s">
        <v>212</v>
      </c>
      <c r="AU340" s="25" t="s">
        <v>81</v>
      </c>
      <c r="AY340" s="25" t="s">
        <v>210</v>
      </c>
      <c r="BE340" s="247">
        <f>IF(N340="základní",J340,0)</f>
        <v>0</v>
      </c>
      <c r="BF340" s="247">
        <f>IF(N340="snížená",J340,0)</f>
        <v>0</v>
      </c>
      <c r="BG340" s="247">
        <f>IF(N340="zákl. přenesená",J340,0)</f>
        <v>0</v>
      </c>
      <c r="BH340" s="247">
        <f>IF(N340="sníž. přenesená",J340,0)</f>
        <v>0</v>
      </c>
      <c r="BI340" s="247">
        <f>IF(N340="nulová",J340,0)</f>
        <v>0</v>
      </c>
      <c r="BJ340" s="25" t="s">
        <v>79</v>
      </c>
      <c r="BK340" s="247">
        <f>ROUND(I340*H340,2)</f>
        <v>0</v>
      </c>
      <c r="BL340" s="25" t="s">
        <v>217</v>
      </c>
      <c r="BM340" s="25" t="s">
        <v>981</v>
      </c>
    </row>
    <row r="341" s="1" customFormat="1">
      <c r="B341" s="47"/>
      <c r="C341" s="75"/>
      <c r="D341" s="248" t="s">
        <v>219</v>
      </c>
      <c r="E341" s="75"/>
      <c r="F341" s="249" t="s">
        <v>975</v>
      </c>
      <c r="G341" s="75"/>
      <c r="H341" s="75"/>
      <c r="I341" s="204"/>
      <c r="J341" s="75"/>
      <c r="K341" s="75"/>
      <c r="L341" s="73"/>
      <c r="M341" s="250"/>
      <c r="N341" s="48"/>
      <c r="O341" s="48"/>
      <c r="P341" s="48"/>
      <c r="Q341" s="48"/>
      <c r="R341" s="48"/>
      <c r="S341" s="48"/>
      <c r="T341" s="96"/>
      <c r="AT341" s="25" t="s">
        <v>219</v>
      </c>
      <c r="AU341" s="25" t="s">
        <v>81</v>
      </c>
    </row>
    <row r="342" s="1" customFormat="1" ht="22.8" customHeight="1">
      <c r="B342" s="47"/>
      <c r="C342" s="236" t="s">
        <v>472</v>
      </c>
      <c r="D342" s="236" t="s">
        <v>212</v>
      </c>
      <c r="E342" s="237" t="s">
        <v>982</v>
      </c>
      <c r="F342" s="238" t="s">
        <v>983</v>
      </c>
      <c r="G342" s="239" t="s">
        <v>318</v>
      </c>
      <c r="H342" s="240">
        <v>0.82999999999999996</v>
      </c>
      <c r="I342" s="241"/>
      <c r="J342" s="242">
        <f>ROUND(I342*H342,2)</f>
        <v>0</v>
      </c>
      <c r="K342" s="238" t="s">
        <v>216</v>
      </c>
      <c r="L342" s="73"/>
      <c r="M342" s="243" t="s">
        <v>21</v>
      </c>
      <c r="N342" s="244" t="s">
        <v>43</v>
      </c>
      <c r="O342" s="48"/>
      <c r="P342" s="245">
        <f>O342*H342</f>
        <v>0</v>
      </c>
      <c r="Q342" s="245">
        <v>1.04330605</v>
      </c>
      <c r="R342" s="245">
        <f>Q342*H342</f>
        <v>0.86594402149999994</v>
      </c>
      <c r="S342" s="245">
        <v>0</v>
      </c>
      <c r="T342" s="246">
        <f>S342*H342</f>
        <v>0</v>
      </c>
      <c r="AR342" s="25" t="s">
        <v>217</v>
      </c>
      <c r="AT342" s="25" t="s">
        <v>212</v>
      </c>
      <c r="AU342" s="25" t="s">
        <v>81</v>
      </c>
      <c r="AY342" s="25" t="s">
        <v>210</v>
      </c>
      <c r="BE342" s="247">
        <f>IF(N342="základní",J342,0)</f>
        <v>0</v>
      </c>
      <c r="BF342" s="247">
        <f>IF(N342="snížená",J342,0)</f>
        <v>0</v>
      </c>
      <c r="BG342" s="247">
        <f>IF(N342="zákl. přenesená",J342,0)</f>
        <v>0</v>
      </c>
      <c r="BH342" s="247">
        <f>IF(N342="sníž. přenesená",J342,0)</f>
        <v>0</v>
      </c>
      <c r="BI342" s="247">
        <f>IF(N342="nulová",J342,0)</f>
        <v>0</v>
      </c>
      <c r="BJ342" s="25" t="s">
        <v>79</v>
      </c>
      <c r="BK342" s="247">
        <f>ROUND(I342*H342,2)</f>
        <v>0</v>
      </c>
      <c r="BL342" s="25" t="s">
        <v>217</v>
      </c>
      <c r="BM342" s="25" t="s">
        <v>984</v>
      </c>
    </row>
    <row r="343" s="1" customFormat="1">
      <c r="B343" s="47"/>
      <c r="C343" s="75"/>
      <c r="D343" s="248" t="s">
        <v>219</v>
      </c>
      <c r="E343" s="75"/>
      <c r="F343" s="249" t="s">
        <v>985</v>
      </c>
      <c r="G343" s="75"/>
      <c r="H343" s="75"/>
      <c r="I343" s="204"/>
      <c r="J343" s="75"/>
      <c r="K343" s="75"/>
      <c r="L343" s="73"/>
      <c r="M343" s="250"/>
      <c r="N343" s="48"/>
      <c r="O343" s="48"/>
      <c r="P343" s="48"/>
      <c r="Q343" s="48"/>
      <c r="R343" s="48"/>
      <c r="S343" s="48"/>
      <c r="T343" s="96"/>
      <c r="AT343" s="25" t="s">
        <v>219</v>
      </c>
      <c r="AU343" s="25" t="s">
        <v>81</v>
      </c>
    </row>
    <row r="344" s="12" customFormat="1">
      <c r="B344" s="251"/>
      <c r="C344" s="252"/>
      <c r="D344" s="248" t="s">
        <v>221</v>
      </c>
      <c r="E344" s="253" t="s">
        <v>21</v>
      </c>
      <c r="F344" s="254" t="s">
        <v>966</v>
      </c>
      <c r="G344" s="252"/>
      <c r="H344" s="253" t="s">
        <v>21</v>
      </c>
      <c r="I344" s="255"/>
      <c r="J344" s="252"/>
      <c r="K344" s="252"/>
      <c r="L344" s="256"/>
      <c r="M344" s="257"/>
      <c r="N344" s="258"/>
      <c r="O344" s="258"/>
      <c r="P344" s="258"/>
      <c r="Q344" s="258"/>
      <c r="R344" s="258"/>
      <c r="S344" s="258"/>
      <c r="T344" s="259"/>
      <c r="AT344" s="260" t="s">
        <v>221</v>
      </c>
      <c r="AU344" s="260" t="s">
        <v>81</v>
      </c>
      <c r="AV344" s="12" t="s">
        <v>79</v>
      </c>
      <c r="AW344" s="12" t="s">
        <v>35</v>
      </c>
      <c r="AX344" s="12" t="s">
        <v>72</v>
      </c>
      <c r="AY344" s="260" t="s">
        <v>210</v>
      </c>
    </row>
    <row r="345" s="12" customFormat="1">
      <c r="B345" s="251"/>
      <c r="C345" s="252"/>
      <c r="D345" s="248" t="s">
        <v>221</v>
      </c>
      <c r="E345" s="253" t="s">
        <v>21</v>
      </c>
      <c r="F345" s="254" t="s">
        <v>779</v>
      </c>
      <c r="G345" s="252"/>
      <c r="H345" s="253" t="s">
        <v>21</v>
      </c>
      <c r="I345" s="255"/>
      <c r="J345" s="252"/>
      <c r="K345" s="252"/>
      <c r="L345" s="256"/>
      <c r="M345" s="257"/>
      <c r="N345" s="258"/>
      <c r="O345" s="258"/>
      <c r="P345" s="258"/>
      <c r="Q345" s="258"/>
      <c r="R345" s="258"/>
      <c r="S345" s="258"/>
      <c r="T345" s="259"/>
      <c r="AT345" s="260" t="s">
        <v>221</v>
      </c>
      <c r="AU345" s="260" t="s">
        <v>81</v>
      </c>
      <c r="AV345" s="12" t="s">
        <v>79</v>
      </c>
      <c r="AW345" s="12" t="s">
        <v>35</v>
      </c>
      <c r="AX345" s="12" t="s">
        <v>72</v>
      </c>
      <c r="AY345" s="260" t="s">
        <v>210</v>
      </c>
    </row>
    <row r="346" s="12" customFormat="1">
      <c r="B346" s="251"/>
      <c r="C346" s="252"/>
      <c r="D346" s="248" t="s">
        <v>221</v>
      </c>
      <c r="E346" s="253" t="s">
        <v>21</v>
      </c>
      <c r="F346" s="254" t="s">
        <v>986</v>
      </c>
      <c r="G346" s="252"/>
      <c r="H346" s="253" t="s">
        <v>21</v>
      </c>
      <c r="I346" s="255"/>
      <c r="J346" s="252"/>
      <c r="K346" s="252"/>
      <c r="L346" s="256"/>
      <c r="M346" s="257"/>
      <c r="N346" s="258"/>
      <c r="O346" s="258"/>
      <c r="P346" s="258"/>
      <c r="Q346" s="258"/>
      <c r="R346" s="258"/>
      <c r="S346" s="258"/>
      <c r="T346" s="259"/>
      <c r="AT346" s="260" t="s">
        <v>221</v>
      </c>
      <c r="AU346" s="260" t="s">
        <v>81</v>
      </c>
      <c r="AV346" s="12" t="s">
        <v>79</v>
      </c>
      <c r="AW346" s="12" t="s">
        <v>35</v>
      </c>
      <c r="AX346" s="12" t="s">
        <v>72</v>
      </c>
      <c r="AY346" s="260" t="s">
        <v>210</v>
      </c>
    </row>
    <row r="347" s="13" customFormat="1">
      <c r="B347" s="261"/>
      <c r="C347" s="262"/>
      <c r="D347" s="248" t="s">
        <v>221</v>
      </c>
      <c r="E347" s="263" t="s">
        <v>21</v>
      </c>
      <c r="F347" s="264" t="s">
        <v>987</v>
      </c>
      <c r="G347" s="262"/>
      <c r="H347" s="265">
        <v>0.78700000000000003</v>
      </c>
      <c r="I347" s="266"/>
      <c r="J347" s="262"/>
      <c r="K347" s="262"/>
      <c r="L347" s="267"/>
      <c r="M347" s="268"/>
      <c r="N347" s="269"/>
      <c r="O347" s="269"/>
      <c r="P347" s="269"/>
      <c r="Q347" s="269"/>
      <c r="R347" s="269"/>
      <c r="S347" s="269"/>
      <c r="T347" s="270"/>
      <c r="AT347" s="271" t="s">
        <v>221</v>
      </c>
      <c r="AU347" s="271" t="s">
        <v>81</v>
      </c>
      <c r="AV347" s="13" t="s">
        <v>81</v>
      </c>
      <c r="AW347" s="13" t="s">
        <v>35</v>
      </c>
      <c r="AX347" s="13" t="s">
        <v>72</v>
      </c>
      <c r="AY347" s="271" t="s">
        <v>210</v>
      </c>
    </row>
    <row r="348" s="15" customFormat="1">
      <c r="B348" s="294"/>
      <c r="C348" s="295"/>
      <c r="D348" s="248" t="s">
        <v>221</v>
      </c>
      <c r="E348" s="296" t="s">
        <v>21</v>
      </c>
      <c r="F348" s="297" t="s">
        <v>424</v>
      </c>
      <c r="G348" s="295"/>
      <c r="H348" s="298">
        <v>0.78700000000000003</v>
      </c>
      <c r="I348" s="299"/>
      <c r="J348" s="295"/>
      <c r="K348" s="295"/>
      <c r="L348" s="300"/>
      <c r="M348" s="301"/>
      <c r="N348" s="302"/>
      <c r="O348" s="302"/>
      <c r="P348" s="302"/>
      <c r="Q348" s="302"/>
      <c r="R348" s="302"/>
      <c r="S348" s="302"/>
      <c r="T348" s="303"/>
      <c r="AT348" s="304" t="s">
        <v>221</v>
      </c>
      <c r="AU348" s="304" t="s">
        <v>81</v>
      </c>
      <c r="AV348" s="15" t="s">
        <v>233</v>
      </c>
      <c r="AW348" s="15" t="s">
        <v>35</v>
      </c>
      <c r="AX348" s="15" t="s">
        <v>72</v>
      </c>
      <c r="AY348" s="304" t="s">
        <v>210</v>
      </c>
    </row>
    <row r="349" s="12" customFormat="1">
      <c r="B349" s="251"/>
      <c r="C349" s="252"/>
      <c r="D349" s="248" t="s">
        <v>221</v>
      </c>
      <c r="E349" s="253" t="s">
        <v>21</v>
      </c>
      <c r="F349" s="254" t="s">
        <v>969</v>
      </c>
      <c r="G349" s="252"/>
      <c r="H349" s="253" t="s">
        <v>21</v>
      </c>
      <c r="I349" s="255"/>
      <c r="J349" s="252"/>
      <c r="K349" s="252"/>
      <c r="L349" s="256"/>
      <c r="M349" s="257"/>
      <c r="N349" s="258"/>
      <c r="O349" s="258"/>
      <c r="P349" s="258"/>
      <c r="Q349" s="258"/>
      <c r="R349" s="258"/>
      <c r="S349" s="258"/>
      <c r="T349" s="259"/>
      <c r="AT349" s="260" t="s">
        <v>221</v>
      </c>
      <c r="AU349" s="260" t="s">
        <v>81</v>
      </c>
      <c r="AV349" s="12" t="s">
        <v>79</v>
      </c>
      <c r="AW349" s="12" t="s">
        <v>35</v>
      </c>
      <c r="AX349" s="12" t="s">
        <v>72</v>
      </c>
      <c r="AY349" s="260" t="s">
        <v>210</v>
      </c>
    </row>
    <row r="350" s="13" customFormat="1">
      <c r="B350" s="261"/>
      <c r="C350" s="262"/>
      <c r="D350" s="248" t="s">
        <v>221</v>
      </c>
      <c r="E350" s="263" t="s">
        <v>21</v>
      </c>
      <c r="F350" s="264" t="s">
        <v>988</v>
      </c>
      <c r="G350" s="262"/>
      <c r="H350" s="265">
        <v>0.122</v>
      </c>
      <c r="I350" s="266"/>
      <c r="J350" s="262"/>
      <c r="K350" s="262"/>
      <c r="L350" s="267"/>
      <c r="M350" s="268"/>
      <c r="N350" s="269"/>
      <c r="O350" s="269"/>
      <c r="P350" s="269"/>
      <c r="Q350" s="269"/>
      <c r="R350" s="269"/>
      <c r="S350" s="269"/>
      <c r="T350" s="270"/>
      <c r="AT350" s="271" t="s">
        <v>221</v>
      </c>
      <c r="AU350" s="271" t="s">
        <v>81</v>
      </c>
      <c r="AV350" s="13" t="s">
        <v>81</v>
      </c>
      <c r="AW350" s="13" t="s">
        <v>35</v>
      </c>
      <c r="AX350" s="13" t="s">
        <v>72</v>
      </c>
      <c r="AY350" s="271" t="s">
        <v>210</v>
      </c>
    </row>
    <row r="351" s="13" customFormat="1">
      <c r="B351" s="261"/>
      <c r="C351" s="262"/>
      <c r="D351" s="248" t="s">
        <v>221</v>
      </c>
      <c r="E351" s="263" t="s">
        <v>21</v>
      </c>
      <c r="F351" s="264" t="s">
        <v>989</v>
      </c>
      <c r="G351" s="262"/>
      <c r="H351" s="265">
        <v>-0.098000000000000004</v>
      </c>
      <c r="I351" s="266"/>
      <c r="J351" s="262"/>
      <c r="K351" s="262"/>
      <c r="L351" s="267"/>
      <c r="M351" s="268"/>
      <c r="N351" s="269"/>
      <c r="O351" s="269"/>
      <c r="P351" s="269"/>
      <c r="Q351" s="269"/>
      <c r="R351" s="269"/>
      <c r="S351" s="269"/>
      <c r="T351" s="270"/>
      <c r="AT351" s="271" t="s">
        <v>221</v>
      </c>
      <c r="AU351" s="271" t="s">
        <v>81</v>
      </c>
      <c r="AV351" s="13" t="s">
        <v>81</v>
      </c>
      <c r="AW351" s="13" t="s">
        <v>35</v>
      </c>
      <c r="AX351" s="13" t="s">
        <v>72</v>
      </c>
      <c r="AY351" s="271" t="s">
        <v>210</v>
      </c>
    </row>
    <row r="352" s="15" customFormat="1">
      <c r="B352" s="294"/>
      <c r="C352" s="295"/>
      <c r="D352" s="248" t="s">
        <v>221</v>
      </c>
      <c r="E352" s="296" t="s">
        <v>21</v>
      </c>
      <c r="F352" s="297" t="s">
        <v>424</v>
      </c>
      <c r="G352" s="295"/>
      <c r="H352" s="298">
        <v>0.024</v>
      </c>
      <c r="I352" s="299"/>
      <c r="J352" s="295"/>
      <c r="K352" s="295"/>
      <c r="L352" s="300"/>
      <c r="M352" s="301"/>
      <c r="N352" s="302"/>
      <c r="O352" s="302"/>
      <c r="P352" s="302"/>
      <c r="Q352" s="302"/>
      <c r="R352" s="302"/>
      <c r="S352" s="302"/>
      <c r="T352" s="303"/>
      <c r="AT352" s="304" t="s">
        <v>221</v>
      </c>
      <c r="AU352" s="304" t="s">
        <v>81</v>
      </c>
      <c r="AV352" s="15" t="s">
        <v>233</v>
      </c>
      <c r="AW352" s="15" t="s">
        <v>35</v>
      </c>
      <c r="AX352" s="15" t="s">
        <v>72</v>
      </c>
      <c r="AY352" s="304" t="s">
        <v>210</v>
      </c>
    </row>
    <row r="353" s="12" customFormat="1">
      <c r="B353" s="251"/>
      <c r="C353" s="252"/>
      <c r="D353" s="248" t="s">
        <v>221</v>
      </c>
      <c r="E353" s="253" t="s">
        <v>21</v>
      </c>
      <c r="F353" s="254" t="s">
        <v>778</v>
      </c>
      <c r="G353" s="252"/>
      <c r="H353" s="253" t="s">
        <v>21</v>
      </c>
      <c r="I353" s="255"/>
      <c r="J353" s="252"/>
      <c r="K353" s="252"/>
      <c r="L353" s="256"/>
      <c r="M353" s="257"/>
      <c r="N353" s="258"/>
      <c r="O353" s="258"/>
      <c r="P353" s="258"/>
      <c r="Q353" s="258"/>
      <c r="R353" s="258"/>
      <c r="S353" s="258"/>
      <c r="T353" s="259"/>
      <c r="AT353" s="260" t="s">
        <v>221</v>
      </c>
      <c r="AU353" s="260" t="s">
        <v>81</v>
      </c>
      <c r="AV353" s="12" t="s">
        <v>79</v>
      </c>
      <c r="AW353" s="12" t="s">
        <v>35</v>
      </c>
      <c r="AX353" s="12" t="s">
        <v>72</v>
      </c>
      <c r="AY353" s="260" t="s">
        <v>210</v>
      </c>
    </row>
    <row r="354" s="12" customFormat="1">
      <c r="B354" s="251"/>
      <c r="C354" s="252"/>
      <c r="D354" s="248" t="s">
        <v>221</v>
      </c>
      <c r="E354" s="253" t="s">
        <v>21</v>
      </c>
      <c r="F354" s="254" t="s">
        <v>784</v>
      </c>
      <c r="G354" s="252"/>
      <c r="H354" s="253" t="s">
        <v>21</v>
      </c>
      <c r="I354" s="255"/>
      <c r="J354" s="252"/>
      <c r="K354" s="252"/>
      <c r="L354" s="256"/>
      <c r="M354" s="257"/>
      <c r="N354" s="258"/>
      <c r="O354" s="258"/>
      <c r="P354" s="258"/>
      <c r="Q354" s="258"/>
      <c r="R354" s="258"/>
      <c r="S354" s="258"/>
      <c r="T354" s="259"/>
      <c r="AT354" s="260" t="s">
        <v>221</v>
      </c>
      <c r="AU354" s="260" t="s">
        <v>81</v>
      </c>
      <c r="AV354" s="12" t="s">
        <v>79</v>
      </c>
      <c r="AW354" s="12" t="s">
        <v>35</v>
      </c>
      <c r="AX354" s="12" t="s">
        <v>72</v>
      </c>
      <c r="AY354" s="260" t="s">
        <v>210</v>
      </c>
    </row>
    <row r="355" s="13" customFormat="1">
      <c r="B355" s="261"/>
      <c r="C355" s="262"/>
      <c r="D355" s="248" t="s">
        <v>221</v>
      </c>
      <c r="E355" s="263" t="s">
        <v>21</v>
      </c>
      <c r="F355" s="264" t="s">
        <v>990</v>
      </c>
      <c r="G355" s="262"/>
      <c r="H355" s="265">
        <v>0.019</v>
      </c>
      <c r="I355" s="266"/>
      <c r="J355" s="262"/>
      <c r="K355" s="262"/>
      <c r="L355" s="267"/>
      <c r="M355" s="268"/>
      <c r="N355" s="269"/>
      <c r="O355" s="269"/>
      <c r="P355" s="269"/>
      <c r="Q355" s="269"/>
      <c r="R355" s="269"/>
      <c r="S355" s="269"/>
      <c r="T355" s="270"/>
      <c r="AT355" s="271" t="s">
        <v>221</v>
      </c>
      <c r="AU355" s="271" t="s">
        <v>81</v>
      </c>
      <c r="AV355" s="13" t="s">
        <v>81</v>
      </c>
      <c r="AW355" s="13" t="s">
        <v>35</v>
      </c>
      <c r="AX355" s="13" t="s">
        <v>72</v>
      </c>
      <c r="AY355" s="271" t="s">
        <v>210</v>
      </c>
    </row>
    <row r="356" s="15" customFormat="1">
      <c r="B356" s="294"/>
      <c r="C356" s="295"/>
      <c r="D356" s="248" t="s">
        <v>221</v>
      </c>
      <c r="E356" s="296" t="s">
        <v>21</v>
      </c>
      <c r="F356" s="297" t="s">
        <v>424</v>
      </c>
      <c r="G356" s="295"/>
      <c r="H356" s="298">
        <v>0.019</v>
      </c>
      <c r="I356" s="299"/>
      <c r="J356" s="295"/>
      <c r="K356" s="295"/>
      <c r="L356" s="300"/>
      <c r="M356" s="301"/>
      <c r="N356" s="302"/>
      <c r="O356" s="302"/>
      <c r="P356" s="302"/>
      <c r="Q356" s="302"/>
      <c r="R356" s="302"/>
      <c r="S356" s="302"/>
      <c r="T356" s="303"/>
      <c r="AT356" s="304" t="s">
        <v>221</v>
      </c>
      <c r="AU356" s="304" t="s">
        <v>81</v>
      </c>
      <c r="AV356" s="15" t="s">
        <v>233</v>
      </c>
      <c r="AW356" s="15" t="s">
        <v>35</v>
      </c>
      <c r="AX356" s="15" t="s">
        <v>72</v>
      </c>
      <c r="AY356" s="304" t="s">
        <v>210</v>
      </c>
    </row>
    <row r="357" s="14" customFormat="1">
      <c r="B357" s="272"/>
      <c r="C357" s="273"/>
      <c r="D357" s="248" t="s">
        <v>221</v>
      </c>
      <c r="E357" s="274" t="s">
        <v>21</v>
      </c>
      <c r="F357" s="275" t="s">
        <v>227</v>
      </c>
      <c r="G357" s="273"/>
      <c r="H357" s="276">
        <v>0.82999999999999996</v>
      </c>
      <c r="I357" s="277"/>
      <c r="J357" s="273"/>
      <c r="K357" s="273"/>
      <c r="L357" s="278"/>
      <c r="M357" s="279"/>
      <c r="N357" s="280"/>
      <c r="O357" s="280"/>
      <c r="P357" s="280"/>
      <c r="Q357" s="280"/>
      <c r="R357" s="280"/>
      <c r="S357" s="280"/>
      <c r="T357" s="281"/>
      <c r="AT357" s="282" t="s">
        <v>221</v>
      </c>
      <c r="AU357" s="282" t="s">
        <v>81</v>
      </c>
      <c r="AV357" s="14" t="s">
        <v>217</v>
      </c>
      <c r="AW357" s="14" t="s">
        <v>35</v>
      </c>
      <c r="AX357" s="14" t="s">
        <v>79</v>
      </c>
      <c r="AY357" s="282" t="s">
        <v>210</v>
      </c>
    </row>
    <row r="358" s="1" customFormat="1" ht="14.4" customHeight="1">
      <c r="B358" s="47"/>
      <c r="C358" s="236" t="s">
        <v>479</v>
      </c>
      <c r="D358" s="236" t="s">
        <v>212</v>
      </c>
      <c r="E358" s="237" t="s">
        <v>991</v>
      </c>
      <c r="F358" s="238" t="s">
        <v>992</v>
      </c>
      <c r="G358" s="239" t="s">
        <v>318</v>
      </c>
      <c r="H358" s="240">
        <v>0.098000000000000004</v>
      </c>
      <c r="I358" s="241"/>
      <c r="J358" s="242">
        <f>ROUND(I358*H358,2)</f>
        <v>0</v>
      </c>
      <c r="K358" s="238" t="s">
        <v>378</v>
      </c>
      <c r="L358" s="73"/>
      <c r="M358" s="243" t="s">
        <v>21</v>
      </c>
      <c r="N358" s="244" t="s">
        <v>43</v>
      </c>
      <c r="O358" s="48"/>
      <c r="P358" s="245">
        <f>O358*H358</f>
        <v>0</v>
      </c>
      <c r="Q358" s="245">
        <v>1.0761400000000001</v>
      </c>
      <c r="R358" s="245">
        <f>Q358*H358</f>
        <v>0.10546172000000001</v>
      </c>
      <c r="S358" s="245">
        <v>0</v>
      </c>
      <c r="T358" s="246">
        <f>S358*H358</f>
        <v>0</v>
      </c>
      <c r="AR358" s="25" t="s">
        <v>217</v>
      </c>
      <c r="AT358" s="25" t="s">
        <v>212</v>
      </c>
      <c r="AU358" s="25" t="s">
        <v>81</v>
      </c>
      <c r="AY358" s="25" t="s">
        <v>210</v>
      </c>
      <c r="BE358" s="247">
        <f>IF(N358="základní",J358,0)</f>
        <v>0</v>
      </c>
      <c r="BF358" s="247">
        <f>IF(N358="snížená",J358,0)</f>
        <v>0</v>
      </c>
      <c r="BG358" s="247">
        <f>IF(N358="zákl. přenesená",J358,0)</f>
        <v>0</v>
      </c>
      <c r="BH358" s="247">
        <f>IF(N358="sníž. přenesená",J358,0)</f>
        <v>0</v>
      </c>
      <c r="BI358" s="247">
        <f>IF(N358="nulová",J358,0)</f>
        <v>0</v>
      </c>
      <c r="BJ358" s="25" t="s">
        <v>79</v>
      </c>
      <c r="BK358" s="247">
        <f>ROUND(I358*H358,2)</f>
        <v>0</v>
      </c>
      <c r="BL358" s="25" t="s">
        <v>217</v>
      </c>
      <c r="BM358" s="25" t="s">
        <v>993</v>
      </c>
    </row>
    <row r="359" s="1" customFormat="1">
      <c r="B359" s="47"/>
      <c r="C359" s="75"/>
      <c r="D359" s="248" t="s">
        <v>219</v>
      </c>
      <c r="E359" s="75"/>
      <c r="F359" s="249" t="s">
        <v>985</v>
      </c>
      <c r="G359" s="75"/>
      <c r="H359" s="75"/>
      <c r="I359" s="204"/>
      <c r="J359" s="75"/>
      <c r="K359" s="75"/>
      <c r="L359" s="73"/>
      <c r="M359" s="250"/>
      <c r="N359" s="48"/>
      <c r="O359" s="48"/>
      <c r="P359" s="48"/>
      <c r="Q359" s="48"/>
      <c r="R359" s="48"/>
      <c r="S359" s="48"/>
      <c r="T359" s="96"/>
      <c r="AT359" s="25" t="s">
        <v>219</v>
      </c>
      <c r="AU359" s="25" t="s">
        <v>81</v>
      </c>
    </row>
    <row r="360" s="12" customFormat="1">
      <c r="B360" s="251"/>
      <c r="C360" s="252"/>
      <c r="D360" s="248" t="s">
        <v>221</v>
      </c>
      <c r="E360" s="253" t="s">
        <v>21</v>
      </c>
      <c r="F360" s="254" t="s">
        <v>969</v>
      </c>
      <c r="G360" s="252"/>
      <c r="H360" s="253" t="s">
        <v>21</v>
      </c>
      <c r="I360" s="255"/>
      <c r="J360" s="252"/>
      <c r="K360" s="252"/>
      <c r="L360" s="256"/>
      <c r="M360" s="257"/>
      <c r="N360" s="258"/>
      <c r="O360" s="258"/>
      <c r="P360" s="258"/>
      <c r="Q360" s="258"/>
      <c r="R360" s="258"/>
      <c r="S360" s="258"/>
      <c r="T360" s="259"/>
      <c r="AT360" s="260" t="s">
        <v>221</v>
      </c>
      <c r="AU360" s="260" t="s">
        <v>81</v>
      </c>
      <c r="AV360" s="12" t="s">
        <v>79</v>
      </c>
      <c r="AW360" s="12" t="s">
        <v>35</v>
      </c>
      <c r="AX360" s="12" t="s">
        <v>72</v>
      </c>
      <c r="AY360" s="260" t="s">
        <v>210</v>
      </c>
    </row>
    <row r="361" s="13" customFormat="1">
      <c r="B361" s="261"/>
      <c r="C361" s="262"/>
      <c r="D361" s="248" t="s">
        <v>221</v>
      </c>
      <c r="E361" s="263" t="s">
        <v>21</v>
      </c>
      <c r="F361" s="264" t="s">
        <v>994</v>
      </c>
      <c r="G361" s="262"/>
      <c r="H361" s="265">
        <v>0.098000000000000004</v>
      </c>
      <c r="I361" s="266"/>
      <c r="J361" s="262"/>
      <c r="K361" s="262"/>
      <c r="L361" s="267"/>
      <c r="M361" s="268"/>
      <c r="N361" s="269"/>
      <c r="O361" s="269"/>
      <c r="P361" s="269"/>
      <c r="Q361" s="269"/>
      <c r="R361" s="269"/>
      <c r="S361" s="269"/>
      <c r="T361" s="270"/>
      <c r="AT361" s="271" t="s">
        <v>221</v>
      </c>
      <c r="AU361" s="271" t="s">
        <v>81</v>
      </c>
      <c r="AV361" s="13" t="s">
        <v>81</v>
      </c>
      <c r="AW361" s="13" t="s">
        <v>35</v>
      </c>
      <c r="AX361" s="13" t="s">
        <v>72</v>
      </c>
      <c r="AY361" s="271" t="s">
        <v>210</v>
      </c>
    </row>
    <row r="362" s="14" customFormat="1">
      <c r="B362" s="272"/>
      <c r="C362" s="273"/>
      <c r="D362" s="248" t="s">
        <v>221</v>
      </c>
      <c r="E362" s="274" t="s">
        <v>21</v>
      </c>
      <c r="F362" s="275" t="s">
        <v>227</v>
      </c>
      <c r="G362" s="273"/>
      <c r="H362" s="276">
        <v>0.098000000000000004</v>
      </c>
      <c r="I362" s="277"/>
      <c r="J362" s="273"/>
      <c r="K362" s="273"/>
      <c r="L362" s="278"/>
      <c r="M362" s="279"/>
      <c r="N362" s="280"/>
      <c r="O362" s="280"/>
      <c r="P362" s="280"/>
      <c r="Q362" s="280"/>
      <c r="R362" s="280"/>
      <c r="S362" s="280"/>
      <c r="T362" s="281"/>
      <c r="AT362" s="282" t="s">
        <v>221</v>
      </c>
      <c r="AU362" s="282" t="s">
        <v>81</v>
      </c>
      <c r="AV362" s="14" t="s">
        <v>217</v>
      </c>
      <c r="AW362" s="14" t="s">
        <v>35</v>
      </c>
      <c r="AX362" s="14" t="s">
        <v>79</v>
      </c>
      <c r="AY362" s="282" t="s">
        <v>210</v>
      </c>
    </row>
    <row r="363" s="1" customFormat="1" ht="22.8" customHeight="1">
      <c r="B363" s="47"/>
      <c r="C363" s="236" t="s">
        <v>484</v>
      </c>
      <c r="D363" s="236" t="s">
        <v>212</v>
      </c>
      <c r="E363" s="237" t="s">
        <v>995</v>
      </c>
      <c r="F363" s="238" t="s">
        <v>996</v>
      </c>
      <c r="G363" s="239" t="s">
        <v>258</v>
      </c>
      <c r="H363" s="240">
        <v>24.221</v>
      </c>
      <c r="I363" s="241"/>
      <c r="J363" s="242">
        <f>ROUND(I363*H363,2)</f>
        <v>0</v>
      </c>
      <c r="K363" s="238" t="s">
        <v>216</v>
      </c>
      <c r="L363" s="73"/>
      <c r="M363" s="243" t="s">
        <v>21</v>
      </c>
      <c r="N363" s="244" t="s">
        <v>43</v>
      </c>
      <c r="O363" s="48"/>
      <c r="P363" s="245">
        <f>O363*H363</f>
        <v>0</v>
      </c>
      <c r="Q363" s="245">
        <v>2.0874999999999999</v>
      </c>
      <c r="R363" s="245">
        <f>Q363*H363</f>
        <v>50.5613375</v>
      </c>
      <c r="S363" s="245">
        <v>0</v>
      </c>
      <c r="T363" s="246">
        <f>S363*H363</f>
        <v>0</v>
      </c>
      <c r="AR363" s="25" t="s">
        <v>217</v>
      </c>
      <c r="AT363" s="25" t="s">
        <v>212</v>
      </c>
      <c r="AU363" s="25" t="s">
        <v>81</v>
      </c>
      <c r="AY363" s="25" t="s">
        <v>210</v>
      </c>
      <c r="BE363" s="247">
        <f>IF(N363="základní",J363,0)</f>
        <v>0</v>
      </c>
      <c r="BF363" s="247">
        <f>IF(N363="snížená",J363,0)</f>
        <v>0</v>
      </c>
      <c r="BG363" s="247">
        <f>IF(N363="zákl. přenesená",J363,0)</f>
        <v>0</v>
      </c>
      <c r="BH363" s="247">
        <f>IF(N363="sníž. přenesená",J363,0)</f>
        <v>0</v>
      </c>
      <c r="BI363" s="247">
        <f>IF(N363="nulová",J363,0)</f>
        <v>0</v>
      </c>
      <c r="BJ363" s="25" t="s">
        <v>79</v>
      </c>
      <c r="BK363" s="247">
        <f>ROUND(I363*H363,2)</f>
        <v>0</v>
      </c>
      <c r="BL363" s="25" t="s">
        <v>217</v>
      </c>
      <c r="BM363" s="25" t="s">
        <v>997</v>
      </c>
    </row>
    <row r="364" s="1" customFormat="1">
      <c r="B364" s="47"/>
      <c r="C364" s="75"/>
      <c r="D364" s="248" t="s">
        <v>219</v>
      </c>
      <c r="E364" s="75"/>
      <c r="F364" s="249" t="s">
        <v>998</v>
      </c>
      <c r="G364" s="75"/>
      <c r="H364" s="75"/>
      <c r="I364" s="204"/>
      <c r="J364" s="75"/>
      <c r="K364" s="75"/>
      <c r="L364" s="73"/>
      <c r="M364" s="250"/>
      <c r="N364" s="48"/>
      <c r="O364" s="48"/>
      <c r="P364" s="48"/>
      <c r="Q364" s="48"/>
      <c r="R364" s="48"/>
      <c r="S364" s="48"/>
      <c r="T364" s="96"/>
      <c r="AT364" s="25" t="s">
        <v>219</v>
      </c>
      <c r="AU364" s="25" t="s">
        <v>81</v>
      </c>
    </row>
    <row r="365" s="12" customFormat="1">
      <c r="B365" s="251"/>
      <c r="C365" s="252"/>
      <c r="D365" s="248" t="s">
        <v>221</v>
      </c>
      <c r="E365" s="253" t="s">
        <v>21</v>
      </c>
      <c r="F365" s="254" t="s">
        <v>999</v>
      </c>
      <c r="G365" s="252"/>
      <c r="H365" s="253" t="s">
        <v>21</v>
      </c>
      <c r="I365" s="255"/>
      <c r="J365" s="252"/>
      <c r="K365" s="252"/>
      <c r="L365" s="256"/>
      <c r="M365" s="257"/>
      <c r="N365" s="258"/>
      <c r="O365" s="258"/>
      <c r="P365" s="258"/>
      <c r="Q365" s="258"/>
      <c r="R365" s="258"/>
      <c r="S365" s="258"/>
      <c r="T365" s="259"/>
      <c r="AT365" s="260" t="s">
        <v>221</v>
      </c>
      <c r="AU365" s="260" t="s">
        <v>81</v>
      </c>
      <c r="AV365" s="12" t="s">
        <v>79</v>
      </c>
      <c r="AW365" s="12" t="s">
        <v>35</v>
      </c>
      <c r="AX365" s="12" t="s">
        <v>72</v>
      </c>
      <c r="AY365" s="260" t="s">
        <v>210</v>
      </c>
    </row>
    <row r="366" s="12" customFormat="1">
      <c r="B366" s="251"/>
      <c r="C366" s="252"/>
      <c r="D366" s="248" t="s">
        <v>221</v>
      </c>
      <c r="E366" s="253" t="s">
        <v>21</v>
      </c>
      <c r="F366" s="254" t="s">
        <v>779</v>
      </c>
      <c r="G366" s="252"/>
      <c r="H366" s="253" t="s">
        <v>21</v>
      </c>
      <c r="I366" s="255"/>
      <c r="J366" s="252"/>
      <c r="K366" s="252"/>
      <c r="L366" s="256"/>
      <c r="M366" s="257"/>
      <c r="N366" s="258"/>
      <c r="O366" s="258"/>
      <c r="P366" s="258"/>
      <c r="Q366" s="258"/>
      <c r="R366" s="258"/>
      <c r="S366" s="258"/>
      <c r="T366" s="259"/>
      <c r="AT366" s="260" t="s">
        <v>221</v>
      </c>
      <c r="AU366" s="260" t="s">
        <v>81</v>
      </c>
      <c r="AV366" s="12" t="s">
        <v>79</v>
      </c>
      <c r="AW366" s="12" t="s">
        <v>35</v>
      </c>
      <c r="AX366" s="12" t="s">
        <v>72</v>
      </c>
      <c r="AY366" s="260" t="s">
        <v>210</v>
      </c>
    </row>
    <row r="367" s="13" customFormat="1">
      <c r="B367" s="261"/>
      <c r="C367" s="262"/>
      <c r="D367" s="248" t="s">
        <v>221</v>
      </c>
      <c r="E367" s="263" t="s">
        <v>21</v>
      </c>
      <c r="F367" s="264" t="s">
        <v>1000</v>
      </c>
      <c r="G367" s="262"/>
      <c r="H367" s="265">
        <v>24.221</v>
      </c>
      <c r="I367" s="266"/>
      <c r="J367" s="262"/>
      <c r="K367" s="262"/>
      <c r="L367" s="267"/>
      <c r="M367" s="268"/>
      <c r="N367" s="269"/>
      <c r="O367" s="269"/>
      <c r="P367" s="269"/>
      <c r="Q367" s="269"/>
      <c r="R367" s="269"/>
      <c r="S367" s="269"/>
      <c r="T367" s="270"/>
      <c r="AT367" s="271" t="s">
        <v>221</v>
      </c>
      <c r="AU367" s="271" t="s">
        <v>81</v>
      </c>
      <c r="AV367" s="13" t="s">
        <v>81</v>
      </c>
      <c r="AW367" s="13" t="s">
        <v>35</v>
      </c>
      <c r="AX367" s="13" t="s">
        <v>79</v>
      </c>
      <c r="AY367" s="271" t="s">
        <v>210</v>
      </c>
    </row>
    <row r="368" s="11" customFormat="1" ht="29.88" customHeight="1">
      <c r="B368" s="220"/>
      <c r="C368" s="221"/>
      <c r="D368" s="222" t="s">
        <v>71</v>
      </c>
      <c r="E368" s="234" t="s">
        <v>217</v>
      </c>
      <c r="F368" s="234" t="s">
        <v>1001</v>
      </c>
      <c r="G368" s="221"/>
      <c r="H368" s="221"/>
      <c r="I368" s="224"/>
      <c r="J368" s="235">
        <f>BK368</f>
        <v>0</v>
      </c>
      <c r="K368" s="221"/>
      <c r="L368" s="226"/>
      <c r="M368" s="227"/>
      <c r="N368" s="228"/>
      <c r="O368" s="228"/>
      <c r="P368" s="229">
        <f>SUM(P369:P415)</f>
        <v>0</v>
      </c>
      <c r="Q368" s="228"/>
      <c r="R368" s="229">
        <f>SUM(R369:R415)</f>
        <v>72.051233848568899</v>
      </c>
      <c r="S368" s="228"/>
      <c r="T368" s="230">
        <f>SUM(T369:T415)</f>
        <v>0</v>
      </c>
      <c r="AR368" s="231" t="s">
        <v>79</v>
      </c>
      <c r="AT368" s="232" t="s">
        <v>71</v>
      </c>
      <c r="AU368" s="232" t="s">
        <v>79</v>
      </c>
      <c r="AY368" s="231" t="s">
        <v>210</v>
      </c>
      <c r="BK368" s="233">
        <f>SUM(BK369:BK415)</f>
        <v>0</v>
      </c>
    </row>
    <row r="369" s="1" customFormat="1" ht="34.2" customHeight="1">
      <c r="B369" s="47"/>
      <c r="C369" s="236" t="s">
        <v>489</v>
      </c>
      <c r="D369" s="236" t="s">
        <v>212</v>
      </c>
      <c r="E369" s="237" t="s">
        <v>1002</v>
      </c>
      <c r="F369" s="238" t="s">
        <v>1003</v>
      </c>
      <c r="G369" s="239" t="s">
        <v>258</v>
      </c>
      <c r="H369" s="240">
        <v>15.58</v>
      </c>
      <c r="I369" s="241"/>
      <c r="J369" s="242">
        <f>ROUND(I369*H369,2)</f>
        <v>0</v>
      </c>
      <c r="K369" s="238" t="s">
        <v>216</v>
      </c>
      <c r="L369" s="73"/>
      <c r="M369" s="243" t="s">
        <v>21</v>
      </c>
      <c r="N369" s="244" t="s">
        <v>43</v>
      </c>
      <c r="O369" s="48"/>
      <c r="P369" s="245">
        <f>O369*H369</f>
        <v>0</v>
      </c>
      <c r="Q369" s="245">
        <v>2.45343</v>
      </c>
      <c r="R369" s="245">
        <f>Q369*H369</f>
        <v>38.224439400000001</v>
      </c>
      <c r="S369" s="245">
        <v>0</v>
      </c>
      <c r="T369" s="246">
        <f>S369*H369</f>
        <v>0</v>
      </c>
      <c r="AR369" s="25" t="s">
        <v>217</v>
      </c>
      <c r="AT369" s="25" t="s">
        <v>212</v>
      </c>
      <c r="AU369" s="25" t="s">
        <v>81</v>
      </c>
      <c r="AY369" s="25" t="s">
        <v>210</v>
      </c>
      <c r="BE369" s="247">
        <f>IF(N369="základní",J369,0)</f>
        <v>0</v>
      </c>
      <c r="BF369" s="247">
        <f>IF(N369="snížená",J369,0)</f>
        <v>0</v>
      </c>
      <c r="BG369" s="247">
        <f>IF(N369="zákl. přenesená",J369,0)</f>
        <v>0</v>
      </c>
      <c r="BH369" s="247">
        <f>IF(N369="sníž. přenesená",J369,0)</f>
        <v>0</v>
      </c>
      <c r="BI369" s="247">
        <f>IF(N369="nulová",J369,0)</f>
        <v>0</v>
      </c>
      <c r="BJ369" s="25" t="s">
        <v>79</v>
      </c>
      <c r="BK369" s="247">
        <f>ROUND(I369*H369,2)</f>
        <v>0</v>
      </c>
      <c r="BL369" s="25" t="s">
        <v>217</v>
      </c>
      <c r="BM369" s="25" t="s">
        <v>1004</v>
      </c>
    </row>
    <row r="370" s="1" customFormat="1">
      <c r="B370" s="47"/>
      <c r="C370" s="75"/>
      <c r="D370" s="248" t="s">
        <v>219</v>
      </c>
      <c r="E370" s="75"/>
      <c r="F370" s="249" t="s">
        <v>1005</v>
      </c>
      <c r="G370" s="75"/>
      <c r="H370" s="75"/>
      <c r="I370" s="204"/>
      <c r="J370" s="75"/>
      <c r="K370" s="75"/>
      <c r="L370" s="73"/>
      <c r="M370" s="250"/>
      <c r="N370" s="48"/>
      <c r="O370" s="48"/>
      <c r="P370" s="48"/>
      <c r="Q370" s="48"/>
      <c r="R370" s="48"/>
      <c r="S370" s="48"/>
      <c r="T370" s="96"/>
      <c r="AT370" s="25" t="s">
        <v>219</v>
      </c>
      <c r="AU370" s="25" t="s">
        <v>81</v>
      </c>
    </row>
    <row r="371" s="12" customFormat="1">
      <c r="B371" s="251"/>
      <c r="C371" s="252"/>
      <c r="D371" s="248" t="s">
        <v>221</v>
      </c>
      <c r="E371" s="253" t="s">
        <v>21</v>
      </c>
      <c r="F371" s="254" t="s">
        <v>1006</v>
      </c>
      <c r="G371" s="252"/>
      <c r="H371" s="253" t="s">
        <v>21</v>
      </c>
      <c r="I371" s="255"/>
      <c r="J371" s="252"/>
      <c r="K371" s="252"/>
      <c r="L371" s="256"/>
      <c r="M371" s="257"/>
      <c r="N371" s="258"/>
      <c r="O371" s="258"/>
      <c r="P371" s="258"/>
      <c r="Q371" s="258"/>
      <c r="R371" s="258"/>
      <c r="S371" s="258"/>
      <c r="T371" s="259"/>
      <c r="AT371" s="260" t="s">
        <v>221</v>
      </c>
      <c r="AU371" s="260" t="s">
        <v>81</v>
      </c>
      <c r="AV371" s="12" t="s">
        <v>79</v>
      </c>
      <c r="AW371" s="12" t="s">
        <v>35</v>
      </c>
      <c r="AX371" s="12" t="s">
        <v>72</v>
      </c>
      <c r="AY371" s="260" t="s">
        <v>210</v>
      </c>
    </row>
    <row r="372" s="13" customFormat="1">
      <c r="B372" s="261"/>
      <c r="C372" s="262"/>
      <c r="D372" s="248" t="s">
        <v>221</v>
      </c>
      <c r="E372" s="263" t="s">
        <v>21</v>
      </c>
      <c r="F372" s="264" t="s">
        <v>1007</v>
      </c>
      <c r="G372" s="262"/>
      <c r="H372" s="265">
        <v>2.3199999999999998</v>
      </c>
      <c r="I372" s="266"/>
      <c r="J372" s="262"/>
      <c r="K372" s="262"/>
      <c r="L372" s="267"/>
      <c r="M372" s="268"/>
      <c r="N372" s="269"/>
      <c r="O372" s="269"/>
      <c r="P372" s="269"/>
      <c r="Q372" s="269"/>
      <c r="R372" s="269"/>
      <c r="S372" s="269"/>
      <c r="T372" s="270"/>
      <c r="AT372" s="271" t="s">
        <v>221</v>
      </c>
      <c r="AU372" s="271" t="s">
        <v>81</v>
      </c>
      <c r="AV372" s="13" t="s">
        <v>81</v>
      </c>
      <c r="AW372" s="13" t="s">
        <v>35</v>
      </c>
      <c r="AX372" s="13" t="s">
        <v>72</v>
      </c>
      <c r="AY372" s="271" t="s">
        <v>210</v>
      </c>
    </row>
    <row r="373" s="12" customFormat="1">
      <c r="B373" s="251"/>
      <c r="C373" s="252"/>
      <c r="D373" s="248" t="s">
        <v>221</v>
      </c>
      <c r="E373" s="253" t="s">
        <v>21</v>
      </c>
      <c r="F373" s="254" t="s">
        <v>775</v>
      </c>
      <c r="G373" s="252"/>
      <c r="H373" s="253" t="s">
        <v>21</v>
      </c>
      <c r="I373" s="255"/>
      <c r="J373" s="252"/>
      <c r="K373" s="252"/>
      <c r="L373" s="256"/>
      <c r="M373" s="257"/>
      <c r="N373" s="258"/>
      <c r="O373" s="258"/>
      <c r="P373" s="258"/>
      <c r="Q373" s="258"/>
      <c r="R373" s="258"/>
      <c r="S373" s="258"/>
      <c r="T373" s="259"/>
      <c r="AT373" s="260" t="s">
        <v>221</v>
      </c>
      <c r="AU373" s="260" t="s">
        <v>81</v>
      </c>
      <c r="AV373" s="12" t="s">
        <v>79</v>
      </c>
      <c r="AW373" s="12" t="s">
        <v>35</v>
      </c>
      <c r="AX373" s="12" t="s">
        <v>72</v>
      </c>
      <c r="AY373" s="260" t="s">
        <v>210</v>
      </c>
    </row>
    <row r="374" s="12" customFormat="1">
      <c r="B374" s="251"/>
      <c r="C374" s="252"/>
      <c r="D374" s="248" t="s">
        <v>221</v>
      </c>
      <c r="E374" s="253" t="s">
        <v>21</v>
      </c>
      <c r="F374" s="254" t="s">
        <v>1008</v>
      </c>
      <c r="G374" s="252"/>
      <c r="H374" s="253" t="s">
        <v>21</v>
      </c>
      <c r="I374" s="255"/>
      <c r="J374" s="252"/>
      <c r="K374" s="252"/>
      <c r="L374" s="256"/>
      <c r="M374" s="257"/>
      <c r="N374" s="258"/>
      <c r="O374" s="258"/>
      <c r="P374" s="258"/>
      <c r="Q374" s="258"/>
      <c r="R374" s="258"/>
      <c r="S374" s="258"/>
      <c r="T374" s="259"/>
      <c r="AT374" s="260" t="s">
        <v>221</v>
      </c>
      <c r="AU374" s="260" t="s">
        <v>81</v>
      </c>
      <c r="AV374" s="12" t="s">
        <v>79</v>
      </c>
      <c r="AW374" s="12" t="s">
        <v>35</v>
      </c>
      <c r="AX374" s="12" t="s">
        <v>72</v>
      </c>
      <c r="AY374" s="260" t="s">
        <v>210</v>
      </c>
    </row>
    <row r="375" s="13" customFormat="1">
      <c r="B375" s="261"/>
      <c r="C375" s="262"/>
      <c r="D375" s="248" t="s">
        <v>221</v>
      </c>
      <c r="E375" s="263" t="s">
        <v>21</v>
      </c>
      <c r="F375" s="264" t="s">
        <v>1009</v>
      </c>
      <c r="G375" s="262"/>
      <c r="H375" s="265">
        <v>13.26</v>
      </c>
      <c r="I375" s="266"/>
      <c r="J375" s="262"/>
      <c r="K375" s="262"/>
      <c r="L375" s="267"/>
      <c r="M375" s="268"/>
      <c r="N375" s="269"/>
      <c r="O375" s="269"/>
      <c r="P375" s="269"/>
      <c r="Q375" s="269"/>
      <c r="R375" s="269"/>
      <c r="S375" s="269"/>
      <c r="T375" s="270"/>
      <c r="AT375" s="271" t="s">
        <v>221</v>
      </c>
      <c r="AU375" s="271" t="s">
        <v>81</v>
      </c>
      <c r="AV375" s="13" t="s">
        <v>81</v>
      </c>
      <c r="AW375" s="13" t="s">
        <v>35</v>
      </c>
      <c r="AX375" s="13" t="s">
        <v>72</v>
      </c>
      <c r="AY375" s="271" t="s">
        <v>210</v>
      </c>
    </row>
    <row r="376" s="14" customFormat="1">
      <c r="B376" s="272"/>
      <c r="C376" s="273"/>
      <c r="D376" s="248" t="s">
        <v>221</v>
      </c>
      <c r="E376" s="274" t="s">
        <v>21</v>
      </c>
      <c r="F376" s="275" t="s">
        <v>227</v>
      </c>
      <c r="G376" s="273"/>
      <c r="H376" s="276">
        <v>15.58</v>
      </c>
      <c r="I376" s="277"/>
      <c r="J376" s="273"/>
      <c r="K376" s="273"/>
      <c r="L376" s="278"/>
      <c r="M376" s="279"/>
      <c r="N376" s="280"/>
      <c r="O376" s="280"/>
      <c r="P376" s="280"/>
      <c r="Q376" s="280"/>
      <c r="R376" s="280"/>
      <c r="S376" s="280"/>
      <c r="T376" s="281"/>
      <c r="AT376" s="282" t="s">
        <v>221</v>
      </c>
      <c r="AU376" s="282" t="s">
        <v>81</v>
      </c>
      <c r="AV376" s="14" t="s">
        <v>217</v>
      </c>
      <c r="AW376" s="14" t="s">
        <v>35</v>
      </c>
      <c r="AX376" s="14" t="s">
        <v>79</v>
      </c>
      <c r="AY376" s="282" t="s">
        <v>210</v>
      </c>
    </row>
    <row r="377" s="1" customFormat="1" ht="22.8" customHeight="1">
      <c r="B377" s="47"/>
      <c r="C377" s="236" t="s">
        <v>494</v>
      </c>
      <c r="D377" s="236" t="s">
        <v>212</v>
      </c>
      <c r="E377" s="237" t="s">
        <v>1010</v>
      </c>
      <c r="F377" s="238" t="s">
        <v>1011</v>
      </c>
      <c r="G377" s="239" t="s">
        <v>215</v>
      </c>
      <c r="H377" s="240">
        <v>26.148</v>
      </c>
      <c r="I377" s="241"/>
      <c r="J377" s="242">
        <f>ROUND(I377*H377,2)</f>
        <v>0</v>
      </c>
      <c r="K377" s="238" t="s">
        <v>216</v>
      </c>
      <c r="L377" s="73"/>
      <c r="M377" s="243" t="s">
        <v>21</v>
      </c>
      <c r="N377" s="244" t="s">
        <v>43</v>
      </c>
      <c r="O377" s="48"/>
      <c r="P377" s="245">
        <f>O377*H377</f>
        <v>0</v>
      </c>
      <c r="Q377" s="245">
        <v>0.0053261999999999997</v>
      </c>
      <c r="R377" s="245">
        <f>Q377*H377</f>
        <v>0.1392694776</v>
      </c>
      <c r="S377" s="245">
        <v>0</v>
      </c>
      <c r="T377" s="246">
        <f>S377*H377</f>
        <v>0</v>
      </c>
      <c r="AR377" s="25" t="s">
        <v>217</v>
      </c>
      <c r="AT377" s="25" t="s">
        <v>212</v>
      </c>
      <c r="AU377" s="25" t="s">
        <v>81</v>
      </c>
      <c r="AY377" s="25" t="s">
        <v>210</v>
      </c>
      <c r="BE377" s="247">
        <f>IF(N377="základní",J377,0)</f>
        <v>0</v>
      </c>
      <c r="BF377" s="247">
        <f>IF(N377="snížená",J377,0)</f>
        <v>0</v>
      </c>
      <c r="BG377" s="247">
        <f>IF(N377="zákl. přenesená",J377,0)</f>
        <v>0</v>
      </c>
      <c r="BH377" s="247">
        <f>IF(N377="sníž. přenesená",J377,0)</f>
        <v>0</v>
      </c>
      <c r="BI377" s="247">
        <f>IF(N377="nulová",J377,0)</f>
        <v>0</v>
      </c>
      <c r="BJ377" s="25" t="s">
        <v>79</v>
      </c>
      <c r="BK377" s="247">
        <f>ROUND(I377*H377,2)</f>
        <v>0</v>
      </c>
      <c r="BL377" s="25" t="s">
        <v>217</v>
      </c>
      <c r="BM377" s="25" t="s">
        <v>1012</v>
      </c>
    </row>
    <row r="378" s="1" customFormat="1">
      <c r="B378" s="47"/>
      <c r="C378" s="75"/>
      <c r="D378" s="248" t="s">
        <v>219</v>
      </c>
      <c r="E378" s="75"/>
      <c r="F378" s="249" t="s">
        <v>1013</v>
      </c>
      <c r="G378" s="75"/>
      <c r="H378" s="75"/>
      <c r="I378" s="204"/>
      <c r="J378" s="75"/>
      <c r="K378" s="75"/>
      <c r="L378" s="73"/>
      <c r="M378" s="250"/>
      <c r="N378" s="48"/>
      <c r="O378" s="48"/>
      <c r="P378" s="48"/>
      <c r="Q378" s="48"/>
      <c r="R378" s="48"/>
      <c r="S378" s="48"/>
      <c r="T378" s="96"/>
      <c r="AT378" s="25" t="s">
        <v>219</v>
      </c>
      <c r="AU378" s="25" t="s">
        <v>81</v>
      </c>
    </row>
    <row r="379" s="12" customFormat="1">
      <c r="B379" s="251"/>
      <c r="C379" s="252"/>
      <c r="D379" s="248" t="s">
        <v>221</v>
      </c>
      <c r="E379" s="253" t="s">
        <v>21</v>
      </c>
      <c r="F379" s="254" t="s">
        <v>1006</v>
      </c>
      <c r="G379" s="252"/>
      <c r="H379" s="253" t="s">
        <v>21</v>
      </c>
      <c r="I379" s="255"/>
      <c r="J379" s="252"/>
      <c r="K379" s="252"/>
      <c r="L379" s="256"/>
      <c r="M379" s="257"/>
      <c r="N379" s="258"/>
      <c r="O379" s="258"/>
      <c r="P379" s="258"/>
      <c r="Q379" s="258"/>
      <c r="R379" s="258"/>
      <c r="S379" s="258"/>
      <c r="T379" s="259"/>
      <c r="AT379" s="260" t="s">
        <v>221</v>
      </c>
      <c r="AU379" s="260" t="s">
        <v>81</v>
      </c>
      <c r="AV379" s="12" t="s">
        <v>79</v>
      </c>
      <c r="AW379" s="12" t="s">
        <v>35</v>
      </c>
      <c r="AX379" s="12" t="s">
        <v>72</v>
      </c>
      <c r="AY379" s="260" t="s">
        <v>210</v>
      </c>
    </row>
    <row r="380" s="13" customFormat="1">
      <c r="B380" s="261"/>
      <c r="C380" s="262"/>
      <c r="D380" s="248" t="s">
        <v>221</v>
      </c>
      <c r="E380" s="263" t="s">
        <v>21</v>
      </c>
      <c r="F380" s="264" t="s">
        <v>558</v>
      </c>
      <c r="G380" s="262"/>
      <c r="H380" s="265">
        <v>13</v>
      </c>
      <c r="I380" s="266"/>
      <c r="J380" s="262"/>
      <c r="K380" s="262"/>
      <c r="L380" s="267"/>
      <c r="M380" s="268"/>
      <c r="N380" s="269"/>
      <c r="O380" s="269"/>
      <c r="P380" s="269"/>
      <c r="Q380" s="269"/>
      <c r="R380" s="269"/>
      <c r="S380" s="269"/>
      <c r="T380" s="270"/>
      <c r="AT380" s="271" t="s">
        <v>221</v>
      </c>
      <c r="AU380" s="271" t="s">
        <v>81</v>
      </c>
      <c r="AV380" s="13" t="s">
        <v>81</v>
      </c>
      <c r="AW380" s="13" t="s">
        <v>35</v>
      </c>
      <c r="AX380" s="13" t="s">
        <v>72</v>
      </c>
      <c r="AY380" s="271" t="s">
        <v>210</v>
      </c>
    </row>
    <row r="381" s="12" customFormat="1">
      <c r="B381" s="251"/>
      <c r="C381" s="252"/>
      <c r="D381" s="248" t="s">
        <v>221</v>
      </c>
      <c r="E381" s="253" t="s">
        <v>21</v>
      </c>
      <c r="F381" s="254" t="s">
        <v>1014</v>
      </c>
      <c r="G381" s="252"/>
      <c r="H381" s="253" t="s">
        <v>21</v>
      </c>
      <c r="I381" s="255"/>
      <c r="J381" s="252"/>
      <c r="K381" s="252"/>
      <c r="L381" s="256"/>
      <c r="M381" s="257"/>
      <c r="N381" s="258"/>
      <c r="O381" s="258"/>
      <c r="P381" s="258"/>
      <c r="Q381" s="258"/>
      <c r="R381" s="258"/>
      <c r="S381" s="258"/>
      <c r="T381" s="259"/>
      <c r="AT381" s="260" t="s">
        <v>221</v>
      </c>
      <c r="AU381" s="260" t="s">
        <v>81</v>
      </c>
      <c r="AV381" s="12" t="s">
        <v>79</v>
      </c>
      <c r="AW381" s="12" t="s">
        <v>35</v>
      </c>
      <c r="AX381" s="12" t="s">
        <v>72</v>
      </c>
      <c r="AY381" s="260" t="s">
        <v>210</v>
      </c>
    </row>
    <row r="382" s="12" customFormat="1">
      <c r="B382" s="251"/>
      <c r="C382" s="252"/>
      <c r="D382" s="248" t="s">
        <v>221</v>
      </c>
      <c r="E382" s="253" t="s">
        <v>21</v>
      </c>
      <c r="F382" s="254" t="s">
        <v>1008</v>
      </c>
      <c r="G382" s="252"/>
      <c r="H382" s="253" t="s">
        <v>21</v>
      </c>
      <c r="I382" s="255"/>
      <c r="J382" s="252"/>
      <c r="K382" s="252"/>
      <c r="L382" s="256"/>
      <c r="M382" s="257"/>
      <c r="N382" s="258"/>
      <c r="O382" s="258"/>
      <c r="P382" s="258"/>
      <c r="Q382" s="258"/>
      <c r="R382" s="258"/>
      <c r="S382" s="258"/>
      <c r="T382" s="259"/>
      <c r="AT382" s="260" t="s">
        <v>221</v>
      </c>
      <c r="AU382" s="260" t="s">
        <v>81</v>
      </c>
      <c r="AV382" s="12" t="s">
        <v>79</v>
      </c>
      <c r="AW382" s="12" t="s">
        <v>35</v>
      </c>
      <c r="AX382" s="12" t="s">
        <v>72</v>
      </c>
      <c r="AY382" s="260" t="s">
        <v>210</v>
      </c>
    </row>
    <row r="383" s="13" customFormat="1">
      <c r="B383" s="261"/>
      <c r="C383" s="262"/>
      <c r="D383" s="248" t="s">
        <v>221</v>
      </c>
      <c r="E383" s="263" t="s">
        <v>21</v>
      </c>
      <c r="F383" s="264" t="s">
        <v>1015</v>
      </c>
      <c r="G383" s="262"/>
      <c r="H383" s="265">
        <v>7.8600000000000003</v>
      </c>
      <c r="I383" s="266"/>
      <c r="J383" s="262"/>
      <c r="K383" s="262"/>
      <c r="L383" s="267"/>
      <c r="M383" s="268"/>
      <c r="N383" s="269"/>
      <c r="O383" s="269"/>
      <c r="P383" s="269"/>
      <c r="Q383" s="269"/>
      <c r="R383" s="269"/>
      <c r="S383" s="269"/>
      <c r="T383" s="270"/>
      <c r="AT383" s="271" t="s">
        <v>221</v>
      </c>
      <c r="AU383" s="271" t="s">
        <v>81</v>
      </c>
      <c r="AV383" s="13" t="s">
        <v>81</v>
      </c>
      <c r="AW383" s="13" t="s">
        <v>35</v>
      </c>
      <c r="AX383" s="13" t="s">
        <v>72</v>
      </c>
      <c r="AY383" s="271" t="s">
        <v>210</v>
      </c>
    </row>
    <row r="384" s="13" customFormat="1">
      <c r="B384" s="261"/>
      <c r="C384" s="262"/>
      <c r="D384" s="248" t="s">
        <v>221</v>
      </c>
      <c r="E384" s="263" t="s">
        <v>21</v>
      </c>
      <c r="F384" s="264" t="s">
        <v>1016</v>
      </c>
      <c r="G384" s="262"/>
      <c r="H384" s="265">
        <v>5.2880000000000003</v>
      </c>
      <c r="I384" s="266"/>
      <c r="J384" s="262"/>
      <c r="K384" s="262"/>
      <c r="L384" s="267"/>
      <c r="M384" s="268"/>
      <c r="N384" s="269"/>
      <c r="O384" s="269"/>
      <c r="P384" s="269"/>
      <c r="Q384" s="269"/>
      <c r="R384" s="269"/>
      <c r="S384" s="269"/>
      <c r="T384" s="270"/>
      <c r="AT384" s="271" t="s">
        <v>221</v>
      </c>
      <c r="AU384" s="271" t="s">
        <v>81</v>
      </c>
      <c r="AV384" s="13" t="s">
        <v>81</v>
      </c>
      <c r="AW384" s="13" t="s">
        <v>35</v>
      </c>
      <c r="AX384" s="13" t="s">
        <v>72</v>
      </c>
      <c r="AY384" s="271" t="s">
        <v>210</v>
      </c>
    </row>
    <row r="385" s="14" customFormat="1">
      <c r="B385" s="272"/>
      <c r="C385" s="273"/>
      <c r="D385" s="248" t="s">
        <v>221</v>
      </c>
      <c r="E385" s="274" t="s">
        <v>21</v>
      </c>
      <c r="F385" s="275" t="s">
        <v>227</v>
      </c>
      <c r="G385" s="273"/>
      <c r="H385" s="276">
        <v>26.148</v>
      </c>
      <c r="I385" s="277"/>
      <c r="J385" s="273"/>
      <c r="K385" s="273"/>
      <c r="L385" s="278"/>
      <c r="M385" s="279"/>
      <c r="N385" s="280"/>
      <c r="O385" s="280"/>
      <c r="P385" s="280"/>
      <c r="Q385" s="280"/>
      <c r="R385" s="280"/>
      <c r="S385" s="280"/>
      <c r="T385" s="281"/>
      <c r="AT385" s="282" t="s">
        <v>221</v>
      </c>
      <c r="AU385" s="282" t="s">
        <v>81</v>
      </c>
      <c r="AV385" s="14" t="s">
        <v>217</v>
      </c>
      <c r="AW385" s="14" t="s">
        <v>35</v>
      </c>
      <c r="AX385" s="14" t="s">
        <v>79</v>
      </c>
      <c r="AY385" s="282" t="s">
        <v>210</v>
      </c>
    </row>
    <row r="386" s="1" customFormat="1" ht="22.8" customHeight="1">
      <c r="B386" s="47"/>
      <c r="C386" s="236" t="s">
        <v>499</v>
      </c>
      <c r="D386" s="236" t="s">
        <v>212</v>
      </c>
      <c r="E386" s="237" t="s">
        <v>1017</v>
      </c>
      <c r="F386" s="238" t="s">
        <v>1018</v>
      </c>
      <c r="G386" s="239" t="s">
        <v>215</v>
      </c>
      <c r="H386" s="240">
        <v>26.148</v>
      </c>
      <c r="I386" s="241"/>
      <c r="J386" s="242">
        <f>ROUND(I386*H386,2)</f>
        <v>0</v>
      </c>
      <c r="K386" s="238" t="s">
        <v>216</v>
      </c>
      <c r="L386" s="73"/>
      <c r="M386" s="243" t="s">
        <v>21</v>
      </c>
      <c r="N386" s="244" t="s">
        <v>43</v>
      </c>
      <c r="O386" s="48"/>
      <c r="P386" s="245">
        <f>O386*H386</f>
        <v>0</v>
      </c>
      <c r="Q386" s="245">
        <v>0</v>
      </c>
      <c r="R386" s="245">
        <f>Q386*H386</f>
        <v>0</v>
      </c>
      <c r="S386" s="245">
        <v>0</v>
      </c>
      <c r="T386" s="246">
        <f>S386*H386</f>
        <v>0</v>
      </c>
      <c r="AR386" s="25" t="s">
        <v>217</v>
      </c>
      <c r="AT386" s="25" t="s">
        <v>212</v>
      </c>
      <c r="AU386" s="25" t="s">
        <v>81</v>
      </c>
      <c r="AY386" s="25" t="s">
        <v>210</v>
      </c>
      <c r="BE386" s="247">
        <f>IF(N386="základní",J386,0)</f>
        <v>0</v>
      </c>
      <c r="BF386" s="247">
        <f>IF(N386="snížená",J386,0)</f>
        <v>0</v>
      </c>
      <c r="BG386" s="247">
        <f>IF(N386="zákl. přenesená",J386,0)</f>
        <v>0</v>
      </c>
      <c r="BH386" s="247">
        <f>IF(N386="sníž. přenesená",J386,0)</f>
        <v>0</v>
      </c>
      <c r="BI386" s="247">
        <f>IF(N386="nulová",J386,0)</f>
        <v>0</v>
      </c>
      <c r="BJ386" s="25" t="s">
        <v>79</v>
      </c>
      <c r="BK386" s="247">
        <f>ROUND(I386*H386,2)</f>
        <v>0</v>
      </c>
      <c r="BL386" s="25" t="s">
        <v>217</v>
      </c>
      <c r="BM386" s="25" t="s">
        <v>1019</v>
      </c>
    </row>
    <row r="387" s="1" customFormat="1">
      <c r="B387" s="47"/>
      <c r="C387" s="75"/>
      <c r="D387" s="248" t="s">
        <v>219</v>
      </c>
      <c r="E387" s="75"/>
      <c r="F387" s="249" t="s">
        <v>1013</v>
      </c>
      <c r="G387" s="75"/>
      <c r="H387" s="75"/>
      <c r="I387" s="204"/>
      <c r="J387" s="75"/>
      <c r="K387" s="75"/>
      <c r="L387" s="73"/>
      <c r="M387" s="250"/>
      <c r="N387" s="48"/>
      <c r="O387" s="48"/>
      <c r="P387" s="48"/>
      <c r="Q387" s="48"/>
      <c r="R387" s="48"/>
      <c r="S387" s="48"/>
      <c r="T387" s="96"/>
      <c r="AT387" s="25" t="s">
        <v>219</v>
      </c>
      <c r="AU387" s="25" t="s">
        <v>81</v>
      </c>
    </row>
    <row r="388" s="1" customFormat="1" ht="68.4" customHeight="1">
      <c r="B388" s="47"/>
      <c r="C388" s="236" t="s">
        <v>508</v>
      </c>
      <c r="D388" s="236" t="s">
        <v>212</v>
      </c>
      <c r="E388" s="237" t="s">
        <v>1020</v>
      </c>
      <c r="F388" s="238" t="s">
        <v>1021</v>
      </c>
      <c r="G388" s="239" t="s">
        <v>318</v>
      </c>
      <c r="H388" s="240">
        <v>0.46500000000000002</v>
      </c>
      <c r="I388" s="241"/>
      <c r="J388" s="242">
        <f>ROUND(I388*H388,2)</f>
        <v>0</v>
      </c>
      <c r="K388" s="238" t="s">
        <v>216</v>
      </c>
      <c r="L388" s="73"/>
      <c r="M388" s="243" t="s">
        <v>21</v>
      </c>
      <c r="N388" s="244" t="s">
        <v>43</v>
      </c>
      <c r="O388" s="48"/>
      <c r="P388" s="245">
        <f>O388*H388</f>
        <v>0</v>
      </c>
      <c r="Q388" s="245">
        <v>1.05515684</v>
      </c>
      <c r="R388" s="245">
        <f>Q388*H388</f>
        <v>0.4906479306</v>
      </c>
      <c r="S388" s="245">
        <v>0</v>
      </c>
      <c r="T388" s="246">
        <f>S388*H388</f>
        <v>0</v>
      </c>
      <c r="AR388" s="25" t="s">
        <v>217</v>
      </c>
      <c r="AT388" s="25" t="s">
        <v>212</v>
      </c>
      <c r="AU388" s="25" t="s">
        <v>81</v>
      </c>
      <c r="AY388" s="25" t="s">
        <v>210</v>
      </c>
      <c r="BE388" s="247">
        <f>IF(N388="základní",J388,0)</f>
        <v>0</v>
      </c>
      <c r="BF388" s="247">
        <f>IF(N388="snížená",J388,0)</f>
        <v>0</v>
      </c>
      <c r="BG388" s="247">
        <f>IF(N388="zákl. přenesená",J388,0)</f>
        <v>0</v>
      </c>
      <c r="BH388" s="247">
        <f>IF(N388="sníž. přenesená",J388,0)</f>
        <v>0</v>
      </c>
      <c r="BI388" s="247">
        <f>IF(N388="nulová",J388,0)</f>
        <v>0</v>
      </c>
      <c r="BJ388" s="25" t="s">
        <v>79</v>
      </c>
      <c r="BK388" s="247">
        <f>ROUND(I388*H388,2)</f>
        <v>0</v>
      </c>
      <c r="BL388" s="25" t="s">
        <v>217</v>
      </c>
      <c r="BM388" s="25" t="s">
        <v>1022</v>
      </c>
    </row>
    <row r="389" s="12" customFormat="1">
      <c r="B389" s="251"/>
      <c r="C389" s="252"/>
      <c r="D389" s="248" t="s">
        <v>221</v>
      </c>
      <c r="E389" s="253" t="s">
        <v>21</v>
      </c>
      <c r="F389" s="254" t="s">
        <v>1006</v>
      </c>
      <c r="G389" s="252"/>
      <c r="H389" s="253" t="s">
        <v>21</v>
      </c>
      <c r="I389" s="255"/>
      <c r="J389" s="252"/>
      <c r="K389" s="252"/>
      <c r="L389" s="256"/>
      <c r="M389" s="257"/>
      <c r="N389" s="258"/>
      <c r="O389" s="258"/>
      <c r="P389" s="258"/>
      <c r="Q389" s="258"/>
      <c r="R389" s="258"/>
      <c r="S389" s="258"/>
      <c r="T389" s="259"/>
      <c r="AT389" s="260" t="s">
        <v>221</v>
      </c>
      <c r="AU389" s="260" t="s">
        <v>81</v>
      </c>
      <c r="AV389" s="12" t="s">
        <v>79</v>
      </c>
      <c r="AW389" s="12" t="s">
        <v>35</v>
      </c>
      <c r="AX389" s="12" t="s">
        <v>72</v>
      </c>
      <c r="AY389" s="260" t="s">
        <v>210</v>
      </c>
    </row>
    <row r="390" s="13" customFormat="1">
      <c r="B390" s="261"/>
      <c r="C390" s="262"/>
      <c r="D390" s="248" t="s">
        <v>221</v>
      </c>
      <c r="E390" s="263" t="s">
        <v>21</v>
      </c>
      <c r="F390" s="264" t="s">
        <v>1023</v>
      </c>
      <c r="G390" s="262"/>
      <c r="H390" s="265">
        <v>0.28799999999999998</v>
      </c>
      <c r="I390" s="266"/>
      <c r="J390" s="262"/>
      <c r="K390" s="262"/>
      <c r="L390" s="267"/>
      <c r="M390" s="268"/>
      <c r="N390" s="269"/>
      <c r="O390" s="269"/>
      <c r="P390" s="269"/>
      <c r="Q390" s="269"/>
      <c r="R390" s="269"/>
      <c r="S390" s="269"/>
      <c r="T390" s="270"/>
      <c r="AT390" s="271" t="s">
        <v>221</v>
      </c>
      <c r="AU390" s="271" t="s">
        <v>81</v>
      </c>
      <c r="AV390" s="13" t="s">
        <v>81</v>
      </c>
      <c r="AW390" s="13" t="s">
        <v>35</v>
      </c>
      <c r="AX390" s="13" t="s">
        <v>72</v>
      </c>
      <c r="AY390" s="271" t="s">
        <v>210</v>
      </c>
    </row>
    <row r="391" s="12" customFormat="1">
      <c r="B391" s="251"/>
      <c r="C391" s="252"/>
      <c r="D391" s="248" t="s">
        <v>221</v>
      </c>
      <c r="E391" s="253" t="s">
        <v>21</v>
      </c>
      <c r="F391" s="254" t="s">
        <v>920</v>
      </c>
      <c r="G391" s="252"/>
      <c r="H391" s="253" t="s">
        <v>21</v>
      </c>
      <c r="I391" s="255"/>
      <c r="J391" s="252"/>
      <c r="K391" s="252"/>
      <c r="L391" s="256"/>
      <c r="M391" s="257"/>
      <c r="N391" s="258"/>
      <c r="O391" s="258"/>
      <c r="P391" s="258"/>
      <c r="Q391" s="258"/>
      <c r="R391" s="258"/>
      <c r="S391" s="258"/>
      <c r="T391" s="259"/>
      <c r="AT391" s="260" t="s">
        <v>221</v>
      </c>
      <c r="AU391" s="260" t="s">
        <v>81</v>
      </c>
      <c r="AV391" s="12" t="s">
        <v>79</v>
      </c>
      <c r="AW391" s="12" t="s">
        <v>35</v>
      </c>
      <c r="AX391" s="12" t="s">
        <v>72</v>
      </c>
      <c r="AY391" s="260" t="s">
        <v>210</v>
      </c>
    </row>
    <row r="392" s="13" customFormat="1">
      <c r="B392" s="261"/>
      <c r="C392" s="262"/>
      <c r="D392" s="248" t="s">
        <v>221</v>
      </c>
      <c r="E392" s="263" t="s">
        <v>21</v>
      </c>
      <c r="F392" s="264" t="s">
        <v>1024</v>
      </c>
      <c r="G392" s="262"/>
      <c r="H392" s="265">
        <v>-0.19400000000000001</v>
      </c>
      <c r="I392" s="266"/>
      <c r="J392" s="262"/>
      <c r="K392" s="262"/>
      <c r="L392" s="267"/>
      <c r="M392" s="268"/>
      <c r="N392" s="269"/>
      <c r="O392" s="269"/>
      <c r="P392" s="269"/>
      <c r="Q392" s="269"/>
      <c r="R392" s="269"/>
      <c r="S392" s="269"/>
      <c r="T392" s="270"/>
      <c r="AT392" s="271" t="s">
        <v>221</v>
      </c>
      <c r="AU392" s="271" t="s">
        <v>81</v>
      </c>
      <c r="AV392" s="13" t="s">
        <v>81</v>
      </c>
      <c r="AW392" s="13" t="s">
        <v>35</v>
      </c>
      <c r="AX392" s="13" t="s">
        <v>72</v>
      </c>
      <c r="AY392" s="271" t="s">
        <v>210</v>
      </c>
    </row>
    <row r="393" s="15" customFormat="1">
      <c r="B393" s="294"/>
      <c r="C393" s="295"/>
      <c r="D393" s="248" t="s">
        <v>221</v>
      </c>
      <c r="E393" s="296" t="s">
        <v>21</v>
      </c>
      <c r="F393" s="297" t="s">
        <v>424</v>
      </c>
      <c r="G393" s="295"/>
      <c r="H393" s="298">
        <v>0.094</v>
      </c>
      <c r="I393" s="299"/>
      <c r="J393" s="295"/>
      <c r="K393" s="295"/>
      <c r="L393" s="300"/>
      <c r="M393" s="301"/>
      <c r="N393" s="302"/>
      <c r="O393" s="302"/>
      <c r="P393" s="302"/>
      <c r="Q393" s="302"/>
      <c r="R393" s="302"/>
      <c r="S393" s="302"/>
      <c r="T393" s="303"/>
      <c r="AT393" s="304" t="s">
        <v>221</v>
      </c>
      <c r="AU393" s="304" t="s">
        <v>81</v>
      </c>
      <c r="AV393" s="15" t="s">
        <v>233</v>
      </c>
      <c r="AW393" s="15" t="s">
        <v>35</v>
      </c>
      <c r="AX393" s="15" t="s">
        <v>72</v>
      </c>
      <c r="AY393" s="304" t="s">
        <v>210</v>
      </c>
    </row>
    <row r="394" s="12" customFormat="1">
      <c r="B394" s="251"/>
      <c r="C394" s="252"/>
      <c r="D394" s="248" t="s">
        <v>221</v>
      </c>
      <c r="E394" s="253" t="s">
        <v>21</v>
      </c>
      <c r="F394" s="254" t="s">
        <v>1014</v>
      </c>
      <c r="G394" s="252"/>
      <c r="H394" s="253" t="s">
        <v>21</v>
      </c>
      <c r="I394" s="255"/>
      <c r="J394" s="252"/>
      <c r="K394" s="252"/>
      <c r="L394" s="256"/>
      <c r="M394" s="257"/>
      <c r="N394" s="258"/>
      <c r="O394" s="258"/>
      <c r="P394" s="258"/>
      <c r="Q394" s="258"/>
      <c r="R394" s="258"/>
      <c r="S394" s="258"/>
      <c r="T394" s="259"/>
      <c r="AT394" s="260" t="s">
        <v>221</v>
      </c>
      <c r="AU394" s="260" t="s">
        <v>81</v>
      </c>
      <c r="AV394" s="12" t="s">
        <v>79</v>
      </c>
      <c r="AW394" s="12" t="s">
        <v>35</v>
      </c>
      <c r="AX394" s="12" t="s">
        <v>72</v>
      </c>
      <c r="AY394" s="260" t="s">
        <v>210</v>
      </c>
    </row>
    <row r="395" s="13" customFormat="1">
      <c r="B395" s="261"/>
      <c r="C395" s="262"/>
      <c r="D395" s="248" t="s">
        <v>221</v>
      </c>
      <c r="E395" s="263" t="s">
        <v>21</v>
      </c>
      <c r="F395" s="264" t="s">
        <v>1025</v>
      </c>
      <c r="G395" s="262"/>
      <c r="H395" s="265">
        <v>1.8140000000000001</v>
      </c>
      <c r="I395" s="266"/>
      <c r="J395" s="262"/>
      <c r="K395" s="262"/>
      <c r="L395" s="267"/>
      <c r="M395" s="268"/>
      <c r="N395" s="269"/>
      <c r="O395" s="269"/>
      <c r="P395" s="269"/>
      <c r="Q395" s="269"/>
      <c r="R395" s="269"/>
      <c r="S395" s="269"/>
      <c r="T395" s="270"/>
      <c r="AT395" s="271" t="s">
        <v>221</v>
      </c>
      <c r="AU395" s="271" t="s">
        <v>81</v>
      </c>
      <c r="AV395" s="13" t="s">
        <v>81</v>
      </c>
      <c r="AW395" s="13" t="s">
        <v>35</v>
      </c>
      <c r="AX395" s="13" t="s">
        <v>72</v>
      </c>
      <c r="AY395" s="271" t="s">
        <v>210</v>
      </c>
    </row>
    <row r="396" s="12" customFormat="1">
      <c r="B396" s="251"/>
      <c r="C396" s="252"/>
      <c r="D396" s="248" t="s">
        <v>221</v>
      </c>
      <c r="E396" s="253" t="s">
        <v>21</v>
      </c>
      <c r="F396" s="254" t="s">
        <v>920</v>
      </c>
      <c r="G396" s="252"/>
      <c r="H396" s="253" t="s">
        <v>21</v>
      </c>
      <c r="I396" s="255"/>
      <c r="J396" s="252"/>
      <c r="K396" s="252"/>
      <c r="L396" s="256"/>
      <c r="M396" s="257"/>
      <c r="N396" s="258"/>
      <c r="O396" s="258"/>
      <c r="P396" s="258"/>
      <c r="Q396" s="258"/>
      <c r="R396" s="258"/>
      <c r="S396" s="258"/>
      <c r="T396" s="259"/>
      <c r="AT396" s="260" t="s">
        <v>221</v>
      </c>
      <c r="AU396" s="260" t="s">
        <v>81</v>
      </c>
      <c r="AV396" s="12" t="s">
        <v>79</v>
      </c>
      <c r="AW396" s="12" t="s">
        <v>35</v>
      </c>
      <c r="AX396" s="12" t="s">
        <v>72</v>
      </c>
      <c r="AY396" s="260" t="s">
        <v>210</v>
      </c>
    </row>
    <row r="397" s="13" customFormat="1">
      <c r="B397" s="261"/>
      <c r="C397" s="262"/>
      <c r="D397" s="248" t="s">
        <v>221</v>
      </c>
      <c r="E397" s="263" t="s">
        <v>21</v>
      </c>
      <c r="F397" s="264" t="s">
        <v>1026</v>
      </c>
      <c r="G397" s="262"/>
      <c r="H397" s="265">
        <v>-1.4430000000000001</v>
      </c>
      <c r="I397" s="266"/>
      <c r="J397" s="262"/>
      <c r="K397" s="262"/>
      <c r="L397" s="267"/>
      <c r="M397" s="268"/>
      <c r="N397" s="269"/>
      <c r="O397" s="269"/>
      <c r="P397" s="269"/>
      <c r="Q397" s="269"/>
      <c r="R397" s="269"/>
      <c r="S397" s="269"/>
      <c r="T397" s="270"/>
      <c r="AT397" s="271" t="s">
        <v>221</v>
      </c>
      <c r="AU397" s="271" t="s">
        <v>81</v>
      </c>
      <c r="AV397" s="13" t="s">
        <v>81</v>
      </c>
      <c r="AW397" s="13" t="s">
        <v>35</v>
      </c>
      <c r="AX397" s="13" t="s">
        <v>72</v>
      </c>
      <c r="AY397" s="271" t="s">
        <v>210</v>
      </c>
    </row>
    <row r="398" s="15" customFormat="1">
      <c r="B398" s="294"/>
      <c r="C398" s="295"/>
      <c r="D398" s="248" t="s">
        <v>221</v>
      </c>
      <c r="E398" s="296" t="s">
        <v>21</v>
      </c>
      <c r="F398" s="297" t="s">
        <v>424</v>
      </c>
      <c r="G398" s="295"/>
      <c r="H398" s="298">
        <v>0.371</v>
      </c>
      <c r="I398" s="299"/>
      <c r="J398" s="295"/>
      <c r="K398" s="295"/>
      <c r="L398" s="300"/>
      <c r="M398" s="301"/>
      <c r="N398" s="302"/>
      <c r="O398" s="302"/>
      <c r="P398" s="302"/>
      <c r="Q398" s="302"/>
      <c r="R398" s="302"/>
      <c r="S398" s="302"/>
      <c r="T398" s="303"/>
      <c r="AT398" s="304" t="s">
        <v>221</v>
      </c>
      <c r="AU398" s="304" t="s">
        <v>81</v>
      </c>
      <c r="AV398" s="15" t="s">
        <v>233</v>
      </c>
      <c r="AW398" s="15" t="s">
        <v>35</v>
      </c>
      <c r="AX398" s="15" t="s">
        <v>72</v>
      </c>
      <c r="AY398" s="304" t="s">
        <v>210</v>
      </c>
    </row>
    <row r="399" s="14" customFormat="1">
      <c r="B399" s="272"/>
      <c r="C399" s="273"/>
      <c r="D399" s="248" t="s">
        <v>221</v>
      </c>
      <c r="E399" s="274" t="s">
        <v>21</v>
      </c>
      <c r="F399" s="275" t="s">
        <v>227</v>
      </c>
      <c r="G399" s="273"/>
      <c r="H399" s="276">
        <v>0.46500000000000002</v>
      </c>
      <c r="I399" s="277"/>
      <c r="J399" s="273"/>
      <c r="K399" s="273"/>
      <c r="L399" s="278"/>
      <c r="M399" s="279"/>
      <c r="N399" s="280"/>
      <c r="O399" s="280"/>
      <c r="P399" s="280"/>
      <c r="Q399" s="280"/>
      <c r="R399" s="280"/>
      <c r="S399" s="280"/>
      <c r="T399" s="281"/>
      <c r="AT399" s="282" t="s">
        <v>221</v>
      </c>
      <c r="AU399" s="282" t="s">
        <v>81</v>
      </c>
      <c r="AV399" s="14" t="s">
        <v>217</v>
      </c>
      <c r="AW399" s="14" t="s">
        <v>35</v>
      </c>
      <c r="AX399" s="14" t="s">
        <v>79</v>
      </c>
      <c r="AY399" s="282" t="s">
        <v>210</v>
      </c>
    </row>
    <row r="400" s="1" customFormat="1" ht="57" customHeight="1">
      <c r="B400" s="47"/>
      <c r="C400" s="236" t="s">
        <v>513</v>
      </c>
      <c r="D400" s="236" t="s">
        <v>212</v>
      </c>
      <c r="E400" s="237" t="s">
        <v>1027</v>
      </c>
      <c r="F400" s="238" t="s">
        <v>1028</v>
      </c>
      <c r="G400" s="239" t="s">
        <v>318</v>
      </c>
      <c r="H400" s="240">
        <v>1.637</v>
      </c>
      <c r="I400" s="241"/>
      <c r="J400" s="242">
        <f>ROUND(I400*H400,2)</f>
        <v>0</v>
      </c>
      <c r="K400" s="238" t="s">
        <v>216</v>
      </c>
      <c r="L400" s="73"/>
      <c r="M400" s="243" t="s">
        <v>21</v>
      </c>
      <c r="N400" s="244" t="s">
        <v>43</v>
      </c>
      <c r="O400" s="48"/>
      <c r="P400" s="245">
        <f>O400*H400</f>
        <v>0</v>
      </c>
      <c r="Q400" s="245">
        <v>1.0627727797</v>
      </c>
      <c r="R400" s="245">
        <f>Q400*H400</f>
        <v>1.7397590403688998</v>
      </c>
      <c r="S400" s="245">
        <v>0</v>
      </c>
      <c r="T400" s="246">
        <f>S400*H400</f>
        <v>0</v>
      </c>
      <c r="AR400" s="25" t="s">
        <v>217</v>
      </c>
      <c r="AT400" s="25" t="s">
        <v>212</v>
      </c>
      <c r="AU400" s="25" t="s">
        <v>81</v>
      </c>
      <c r="AY400" s="25" t="s">
        <v>210</v>
      </c>
      <c r="BE400" s="247">
        <f>IF(N400="základní",J400,0)</f>
        <v>0</v>
      </c>
      <c r="BF400" s="247">
        <f>IF(N400="snížená",J400,0)</f>
        <v>0</v>
      </c>
      <c r="BG400" s="247">
        <f>IF(N400="zákl. přenesená",J400,0)</f>
        <v>0</v>
      </c>
      <c r="BH400" s="247">
        <f>IF(N400="sníž. přenesená",J400,0)</f>
        <v>0</v>
      </c>
      <c r="BI400" s="247">
        <f>IF(N400="nulová",J400,0)</f>
        <v>0</v>
      </c>
      <c r="BJ400" s="25" t="s">
        <v>79</v>
      </c>
      <c r="BK400" s="247">
        <f>ROUND(I400*H400,2)</f>
        <v>0</v>
      </c>
      <c r="BL400" s="25" t="s">
        <v>217</v>
      </c>
      <c r="BM400" s="25" t="s">
        <v>1029</v>
      </c>
    </row>
    <row r="401" s="12" customFormat="1">
      <c r="B401" s="251"/>
      <c r="C401" s="252"/>
      <c r="D401" s="248" t="s">
        <v>221</v>
      </c>
      <c r="E401" s="253" t="s">
        <v>21</v>
      </c>
      <c r="F401" s="254" t="s">
        <v>1006</v>
      </c>
      <c r="G401" s="252"/>
      <c r="H401" s="253" t="s">
        <v>21</v>
      </c>
      <c r="I401" s="255"/>
      <c r="J401" s="252"/>
      <c r="K401" s="252"/>
      <c r="L401" s="256"/>
      <c r="M401" s="257"/>
      <c r="N401" s="258"/>
      <c r="O401" s="258"/>
      <c r="P401" s="258"/>
      <c r="Q401" s="258"/>
      <c r="R401" s="258"/>
      <c r="S401" s="258"/>
      <c r="T401" s="259"/>
      <c r="AT401" s="260" t="s">
        <v>221</v>
      </c>
      <c r="AU401" s="260" t="s">
        <v>81</v>
      </c>
      <c r="AV401" s="12" t="s">
        <v>79</v>
      </c>
      <c r="AW401" s="12" t="s">
        <v>35</v>
      </c>
      <c r="AX401" s="12" t="s">
        <v>72</v>
      </c>
      <c r="AY401" s="260" t="s">
        <v>210</v>
      </c>
    </row>
    <row r="402" s="13" customFormat="1">
      <c r="B402" s="261"/>
      <c r="C402" s="262"/>
      <c r="D402" s="248" t="s">
        <v>221</v>
      </c>
      <c r="E402" s="263" t="s">
        <v>21</v>
      </c>
      <c r="F402" s="264" t="s">
        <v>1030</v>
      </c>
      <c r="G402" s="262"/>
      <c r="H402" s="265">
        <v>0.19400000000000001</v>
      </c>
      <c r="I402" s="266"/>
      <c r="J402" s="262"/>
      <c r="K402" s="262"/>
      <c r="L402" s="267"/>
      <c r="M402" s="268"/>
      <c r="N402" s="269"/>
      <c r="O402" s="269"/>
      <c r="P402" s="269"/>
      <c r="Q402" s="269"/>
      <c r="R402" s="269"/>
      <c r="S402" s="269"/>
      <c r="T402" s="270"/>
      <c r="AT402" s="271" t="s">
        <v>221</v>
      </c>
      <c r="AU402" s="271" t="s">
        <v>81</v>
      </c>
      <c r="AV402" s="13" t="s">
        <v>81</v>
      </c>
      <c r="AW402" s="13" t="s">
        <v>35</v>
      </c>
      <c r="AX402" s="13" t="s">
        <v>72</v>
      </c>
      <c r="AY402" s="271" t="s">
        <v>210</v>
      </c>
    </row>
    <row r="403" s="12" customFormat="1">
      <c r="B403" s="251"/>
      <c r="C403" s="252"/>
      <c r="D403" s="248" t="s">
        <v>221</v>
      </c>
      <c r="E403" s="253" t="s">
        <v>21</v>
      </c>
      <c r="F403" s="254" t="s">
        <v>1014</v>
      </c>
      <c r="G403" s="252"/>
      <c r="H403" s="253" t="s">
        <v>21</v>
      </c>
      <c r="I403" s="255"/>
      <c r="J403" s="252"/>
      <c r="K403" s="252"/>
      <c r="L403" s="256"/>
      <c r="M403" s="257"/>
      <c r="N403" s="258"/>
      <c r="O403" s="258"/>
      <c r="P403" s="258"/>
      <c r="Q403" s="258"/>
      <c r="R403" s="258"/>
      <c r="S403" s="258"/>
      <c r="T403" s="259"/>
      <c r="AT403" s="260" t="s">
        <v>221</v>
      </c>
      <c r="AU403" s="260" t="s">
        <v>81</v>
      </c>
      <c r="AV403" s="12" t="s">
        <v>79</v>
      </c>
      <c r="AW403" s="12" t="s">
        <v>35</v>
      </c>
      <c r="AX403" s="12" t="s">
        <v>72</v>
      </c>
      <c r="AY403" s="260" t="s">
        <v>210</v>
      </c>
    </row>
    <row r="404" s="13" customFormat="1">
      <c r="B404" s="261"/>
      <c r="C404" s="262"/>
      <c r="D404" s="248" t="s">
        <v>221</v>
      </c>
      <c r="E404" s="263" t="s">
        <v>21</v>
      </c>
      <c r="F404" s="264" t="s">
        <v>1031</v>
      </c>
      <c r="G404" s="262"/>
      <c r="H404" s="265">
        <v>1.4430000000000001</v>
      </c>
      <c r="I404" s="266"/>
      <c r="J404" s="262"/>
      <c r="K404" s="262"/>
      <c r="L404" s="267"/>
      <c r="M404" s="268"/>
      <c r="N404" s="269"/>
      <c r="O404" s="269"/>
      <c r="P404" s="269"/>
      <c r="Q404" s="269"/>
      <c r="R404" s="269"/>
      <c r="S404" s="269"/>
      <c r="T404" s="270"/>
      <c r="AT404" s="271" t="s">
        <v>221</v>
      </c>
      <c r="AU404" s="271" t="s">
        <v>81</v>
      </c>
      <c r="AV404" s="13" t="s">
        <v>81</v>
      </c>
      <c r="AW404" s="13" t="s">
        <v>35</v>
      </c>
      <c r="AX404" s="13" t="s">
        <v>72</v>
      </c>
      <c r="AY404" s="271" t="s">
        <v>210</v>
      </c>
    </row>
    <row r="405" s="14" customFormat="1">
      <c r="B405" s="272"/>
      <c r="C405" s="273"/>
      <c r="D405" s="248" t="s">
        <v>221</v>
      </c>
      <c r="E405" s="274" t="s">
        <v>21</v>
      </c>
      <c r="F405" s="275" t="s">
        <v>227</v>
      </c>
      <c r="G405" s="273"/>
      <c r="H405" s="276">
        <v>1.637</v>
      </c>
      <c r="I405" s="277"/>
      <c r="J405" s="273"/>
      <c r="K405" s="273"/>
      <c r="L405" s="278"/>
      <c r="M405" s="279"/>
      <c r="N405" s="280"/>
      <c r="O405" s="280"/>
      <c r="P405" s="280"/>
      <c r="Q405" s="280"/>
      <c r="R405" s="280"/>
      <c r="S405" s="280"/>
      <c r="T405" s="281"/>
      <c r="AT405" s="282" t="s">
        <v>221</v>
      </c>
      <c r="AU405" s="282" t="s">
        <v>81</v>
      </c>
      <c r="AV405" s="14" t="s">
        <v>217</v>
      </c>
      <c r="AW405" s="14" t="s">
        <v>35</v>
      </c>
      <c r="AX405" s="14" t="s">
        <v>79</v>
      </c>
      <c r="AY405" s="282" t="s">
        <v>210</v>
      </c>
    </row>
    <row r="406" s="1" customFormat="1" ht="45.6" customHeight="1">
      <c r="B406" s="47"/>
      <c r="C406" s="236" t="s">
        <v>518</v>
      </c>
      <c r="D406" s="236" t="s">
        <v>212</v>
      </c>
      <c r="E406" s="237" t="s">
        <v>1032</v>
      </c>
      <c r="F406" s="238" t="s">
        <v>1033</v>
      </c>
      <c r="G406" s="239" t="s">
        <v>251</v>
      </c>
      <c r="H406" s="240">
        <v>323.39999999999998</v>
      </c>
      <c r="I406" s="241"/>
      <c r="J406" s="242">
        <f>ROUND(I406*H406,2)</f>
        <v>0</v>
      </c>
      <c r="K406" s="238" t="s">
        <v>378</v>
      </c>
      <c r="L406" s="73"/>
      <c r="M406" s="243" t="s">
        <v>21</v>
      </c>
      <c r="N406" s="244" t="s">
        <v>43</v>
      </c>
      <c r="O406" s="48"/>
      <c r="P406" s="245">
        <f>O406*H406</f>
        <v>0</v>
      </c>
      <c r="Q406" s="245">
        <v>0.03465</v>
      </c>
      <c r="R406" s="245">
        <f>Q406*H406</f>
        <v>11.20581</v>
      </c>
      <c r="S406" s="245">
        <v>0</v>
      </c>
      <c r="T406" s="246">
        <f>S406*H406</f>
        <v>0</v>
      </c>
      <c r="AR406" s="25" t="s">
        <v>217</v>
      </c>
      <c r="AT406" s="25" t="s">
        <v>212</v>
      </c>
      <c r="AU406" s="25" t="s">
        <v>81</v>
      </c>
      <c r="AY406" s="25" t="s">
        <v>210</v>
      </c>
      <c r="BE406" s="247">
        <f>IF(N406="základní",J406,0)</f>
        <v>0</v>
      </c>
      <c r="BF406" s="247">
        <f>IF(N406="snížená",J406,0)</f>
        <v>0</v>
      </c>
      <c r="BG406" s="247">
        <f>IF(N406="zákl. přenesená",J406,0)</f>
        <v>0</v>
      </c>
      <c r="BH406" s="247">
        <f>IF(N406="sníž. přenesená",J406,0)</f>
        <v>0</v>
      </c>
      <c r="BI406" s="247">
        <f>IF(N406="nulová",J406,0)</f>
        <v>0</v>
      </c>
      <c r="BJ406" s="25" t="s">
        <v>79</v>
      </c>
      <c r="BK406" s="247">
        <f>ROUND(I406*H406,2)</f>
        <v>0</v>
      </c>
      <c r="BL406" s="25" t="s">
        <v>217</v>
      </c>
      <c r="BM406" s="25" t="s">
        <v>1034</v>
      </c>
    </row>
    <row r="407" s="1" customFormat="1">
      <c r="B407" s="47"/>
      <c r="C407" s="75"/>
      <c r="D407" s="248" t="s">
        <v>219</v>
      </c>
      <c r="E407" s="75"/>
      <c r="F407" s="249" t="s">
        <v>1035</v>
      </c>
      <c r="G407" s="75"/>
      <c r="H407" s="75"/>
      <c r="I407" s="204"/>
      <c r="J407" s="75"/>
      <c r="K407" s="75"/>
      <c r="L407" s="73"/>
      <c r="M407" s="250"/>
      <c r="N407" s="48"/>
      <c r="O407" s="48"/>
      <c r="P407" s="48"/>
      <c r="Q407" s="48"/>
      <c r="R407" s="48"/>
      <c r="S407" s="48"/>
      <c r="T407" s="96"/>
      <c r="AT407" s="25" t="s">
        <v>219</v>
      </c>
      <c r="AU407" s="25" t="s">
        <v>81</v>
      </c>
    </row>
    <row r="408" s="12" customFormat="1">
      <c r="B408" s="251"/>
      <c r="C408" s="252"/>
      <c r="D408" s="248" t="s">
        <v>221</v>
      </c>
      <c r="E408" s="253" t="s">
        <v>21</v>
      </c>
      <c r="F408" s="254" t="s">
        <v>918</v>
      </c>
      <c r="G408" s="252"/>
      <c r="H408" s="253" t="s">
        <v>21</v>
      </c>
      <c r="I408" s="255"/>
      <c r="J408" s="252"/>
      <c r="K408" s="252"/>
      <c r="L408" s="256"/>
      <c r="M408" s="257"/>
      <c r="N408" s="258"/>
      <c r="O408" s="258"/>
      <c r="P408" s="258"/>
      <c r="Q408" s="258"/>
      <c r="R408" s="258"/>
      <c r="S408" s="258"/>
      <c r="T408" s="259"/>
      <c r="AT408" s="260" t="s">
        <v>221</v>
      </c>
      <c r="AU408" s="260" t="s">
        <v>81</v>
      </c>
      <c r="AV408" s="12" t="s">
        <v>79</v>
      </c>
      <c r="AW408" s="12" t="s">
        <v>35</v>
      </c>
      <c r="AX408" s="12" t="s">
        <v>72</v>
      </c>
      <c r="AY408" s="260" t="s">
        <v>210</v>
      </c>
    </row>
    <row r="409" s="13" customFormat="1">
      <c r="B409" s="261"/>
      <c r="C409" s="262"/>
      <c r="D409" s="248" t="s">
        <v>221</v>
      </c>
      <c r="E409" s="263" t="s">
        <v>21</v>
      </c>
      <c r="F409" s="264" t="s">
        <v>1036</v>
      </c>
      <c r="G409" s="262"/>
      <c r="H409" s="265">
        <v>34.200000000000003</v>
      </c>
      <c r="I409" s="266"/>
      <c r="J409" s="262"/>
      <c r="K409" s="262"/>
      <c r="L409" s="267"/>
      <c r="M409" s="268"/>
      <c r="N409" s="269"/>
      <c r="O409" s="269"/>
      <c r="P409" s="269"/>
      <c r="Q409" s="269"/>
      <c r="R409" s="269"/>
      <c r="S409" s="269"/>
      <c r="T409" s="270"/>
      <c r="AT409" s="271" t="s">
        <v>221</v>
      </c>
      <c r="AU409" s="271" t="s">
        <v>81</v>
      </c>
      <c r="AV409" s="13" t="s">
        <v>81</v>
      </c>
      <c r="AW409" s="13" t="s">
        <v>35</v>
      </c>
      <c r="AX409" s="13" t="s">
        <v>72</v>
      </c>
      <c r="AY409" s="271" t="s">
        <v>210</v>
      </c>
    </row>
    <row r="410" s="13" customFormat="1">
      <c r="B410" s="261"/>
      <c r="C410" s="262"/>
      <c r="D410" s="248" t="s">
        <v>221</v>
      </c>
      <c r="E410" s="263" t="s">
        <v>21</v>
      </c>
      <c r="F410" s="264" t="s">
        <v>1037</v>
      </c>
      <c r="G410" s="262"/>
      <c r="H410" s="265">
        <v>59.5</v>
      </c>
      <c r="I410" s="266"/>
      <c r="J410" s="262"/>
      <c r="K410" s="262"/>
      <c r="L410" s="267"/>
      <c r="M410" s="268"/>
      <c r="N410" s="269"/>
      <c r="O410" s="269"/>
      <c r="P410" s="269"/>
      <c r="Q410" s="269"/>
      <c r="R410" s="269"/>
      <c r="S410" s="269"/>
      <c r="T410" s="270"/>
      <c r="AT410" s="271" t="s">
        <v>221</v>
      </c>
      <c r="AU410" s="271" t="s">
        <v>81</v>
      </c>
      <c r="AV410" s="13" t="s">
        <v>81</v>
      </c>
      <c r="AW410" s="13" t="s">
        <v>35</v>
      </c>
      <c r="AX410" s="13" t="s">
        <v>72</v>
      </c>
      <c r="AY410" s="271" t="s">
        <v>210</v>
      </c>
    </row>
    <row r="411" s="13" customFormat="1">
      <c r="B411" s="261"/>
      <c r="C411" s="262"/>
      <c r="D411" s="248" t="s">
        <v>221</v>
      </c>
      <c r="E411" s="263" t="s">
        <v>21</v>
      </c>
      <c r="F411" s="264" t="s">
        <v>1038</v>
      </c>
      <c r="G411" s="262"/>
      <c r="H411" s="265">
        <v>210.80000000000001</v>
      </c>
      <c r="I411" s="266"/>
      <c r="J411" s="262"/>
      <c r="K411" s="262"/>
      <c r="L411" s="267"/>
      <c r="M411" s="268"/>
      <c r="N411" s="269"/>
      <c r="O411" s="269"/>
      <c r="P411" s="269"/>
      <c r="Q411" s="269"/>
      <c r="R411" s="269"/>
      <c r="S411" s="269"/>
      <c r="T411" s="270"/>
      <c r="AT411" s="271" t="s">
        <v>221</v>
      </c>
      <c r="AU411" s="271" t="s">
        <v>81</v>
      </c>
      <c r="AV411" s="13" t="s">
        <v>81</v>
      </c>
      <c r="AW411" s="13" t="s">
        <v>35</v>
      </c>
      <c r="AX411" s="13" t="s">
        <v>72</v>
      </c>
      <c r="AY411" s="271" t="s">
        <v>210</v>
      </c>
    </row>
    <row r="412" s="13" customFormat="1">
      <c r="B412" s="261"/>
      <c r="C412" s="262"/>
      <c r="D412" s="248" t="s">
        <v>221</v>
      </c>
      <c r="E412" s="263" t="s">
        <v>21</v>
      </c>
      <c r="F412" s="264" t="s">
        <v>1039</v>
      </c>
      <c r="G412" s="262"/>
      <c r="H412" s="265">
        <v>18.899999999999999</v>
      </c>
      <c r="I412" s="266"/>
      <c r="J412" s="262"/>
      <c r="K412" s="262"/>
      <c r="L412" s="267"/>
      <c r="M412" s="268"/>
      <c r="N412" s="269"/>
      <c r="O412" s="269"/>
      <c r="P412" s="269"/>
      <c r="Q412" s="269"/>
      <c r="R412" s="269"/>
      <c r="S412" s="269"/>
      <c r="T412" s="270"/>
      <c r="AT412" s="271" t="s">
        <v>221</v>
      </c>
      <c r="AU412" s="271" t="s">
        <v>81</v>
      </c>
      <c r="AV412" s="13" t="s">
        <v>81</v>
      </c>
      <c r="AW412" s="13" t="s">
        <v>35</v>
      </c>
      <c r="AX412" s="13" t="s">
        <v>72</v>
      </c>
      <c r="AY412" s="271" t="s">
        <v>210</v>
      </c>
    </row>
    <row r="413" s="14" customFormat="1">
      <c r="B413" s="272"/>
      <c r="C413" s="273"/>
      <c r="D413" s="248" t="s">
        <v>221</v>
      </c>
      <c r="E413" s="274" t="s">
        <v>21</v>
      </c>
      <c r="F413" s="275" t="s">
        <v>227</v>
      </c>
      <c r="G413" s="273"/>
      <c r="H413" s="276">
        <v>323.39999999999998</v>
      </c>
      <c r="I413" s="277"/>
      <c r="J413" s="273"/>
      <c r="K413" s="273"/>
      <c r="L413" s="278"/>
      <c r="M413" s="279"/>
      <c r="N413" s="280"/>
      <c r="O413" s="280"/>
      <c r="P413" s="280"/>
      <c r="Q413" s="280"/>
      <c r="R413" s="280"/>
      <c r="S413" s="280"/>
      <c r="T413" s="281"/>
      <c r="AT413" s="282" t="s">
        <v>221</v>
      </c>
      <c r="AU413" s="282" t="s">
        <v>81</v>
      </c>
      <c r="AV413" s="14" t="s">
        <v>217</v>
      </c>
      <c r="AW413" s="14" t="s">
        <v>35</v>
      </c>
      <c r="AX413" s="14" t="s">
        <v>79</v>
      </c>
      <c r="AY413" s="282" t="s">
        <v>210</v>
      </c>
    </row>
    <row r="414" s="1" customFormat="1" ht="22.8" customHeight="1">
      <c r="B414" s="47"/>
      <c r="C414" s="284" t="s">
        <v>523</v>
      </c>
      <c r="D414" s="284" t="s">
        <v>328</v>
      </c>
      <c r="E414" s="285" t="s">
        <v>1040</v>
      </c>
      <c r="F414" s="286" t="s">
        <v>1041</v>
      </c>
      <c r="G414" s="287" t="s">
        <v>251</v>
      </c>
      <c r="H414" s="288">
        <v>326.63400000000001</v>
      </c>
      <c r="I414" s="289"/>
      <c r="J414" s="290">
        <f>ROUND(I414*H414,2)</f>
        <v>0</v>
      </c>
      <c r="K414" s="286" t="s">
        <v>21</v>
      </c>
      <c r="L414" s="291"/>
      <c r="M414" s="292" t="s">
        <v>21</v>
      </c>
      <c r="N414" s="293" t="s">
        <v>43</v>
      </c>
      <c r="O414" s="48"/>
      <c r="P414" s="245">
        <f>O414*H414</f>
        <v>0</v>
      </c>
      <c r="Q414" s="245">
        <v>0.062</v>
      </c>
      <c r="R414" s="245">
        <f>Q414*H414</f>
        <v>20.251308000000002</v>
      </c>
      <c r="S414" s="245">
        <v>0</v>
      </c>
      <c r="T414" s="246">
        <f>S414*H414</f>
        <v>0</v>
      </c>
      <c r="AR414" s="25" t="s">
        <v>262</v>
      </c>
      <c r="AT414" s="25" t="s">
        <v>328</v>
      </c>
      <c r="AU414" s="25" t="s">
        <v>81</v>
      </c>
      <c r="AY414" s="25" t="s">
        <v>210</v>
      </c>
      <c r="BE414" s="247">
        <f>IF(N414="základní",J414,0)</f>
        <v>0</v>
      </c>
      <c r="BF414" s="247">
        <f>IF(N414="snížená",J414,0)</f>
        <v>0</v>
      </c>
      <c r="BG414" s="247">
        <f>IF(N414="zákl. přenesená",J414,0)</f>
        <v>0</v>
      </c>
      <c r="BH414" s="247">
        <f>IF(N414="sníž. přenesená",J414,0)</f>
        <v>0</v>
      </c>
      <c r="BI414" s="247">
        <f>IF(N414="nulová",J414,0)</f>
        <v>0</v>
      </c>
      <c r="BJ414" s="25" t="s">
        <v>79</v>
      </c>
      <c r="BK414" s="247">
        <f>ROUND(I414*H414,2)</f>
        <v>0</v>
      </c>
      <c r="BL414" s="25" t="s">
        <v>217</v>
      </c>
      <c r="BM414" s="25" t="s">
        <v>1042</v>
      </c>
    </row>
    <row r="415" s="13" customFormat="1">
      <c r="B415" s="261"/>
      <c r="C415" s="262"/>
      <c r="D415" s="248" t="s">
        <v>221</v>
      </c>
      <c r="E415" s="262"/>
      <c r="F415" s="264" t="s">
        <v>1043</v>
      </c>
      <c r="G415" s="262"/>
      <c r="H415" s="265">
        <v>326.63400000000001</v>
      </c>
      <c r="I415" s="266"/>
      <c r="J415" s="262"/>
      <c r="K415" s="262"/>
      <c r="L415" s="267"/>
      <c r="M415" s="268"/>
      <c r="N415" s="269"/>
      <c r="O415" s="269"/>
      <c r="P415" s="269"/>
      <c r="Q415" s="269"/>
      <c r="R415" s="269"/>
      <c r="S415" s="269"/>
      <c r="T415" s="270"/>
      <c r="AT415" s="271" t="s">
        <v>221</v>
      </c>
      <c r="AU415" s="271" t="s">
        <v>81</v>
      </c>
      <c r="AV415" s="13" t="s">
        <v>81</v>
      </c>
      <c r="AW415" s="13" t="s">
        <v>6</v>
      </c>
      <c r="AX415" s="13" t="s">
        <v>79</v>
      </c>
      <c r="AY415" s="271" t="s">
        <v>210</v>
      </c>
    </row>
    <row r="416" s="11" customFormat="1" ht="29.88" customHeight="1">
      <c r="B416" s="220"/>
      <c r="C416" s="221"/>
      <c r="D416" s="222" t="s">
        <v>71</v>
      </c>
      <c r="E416" s="234" t="s">
        <v>244</v>
      </c>
      <c r="F416" s="234" t="s">
        <v>350</v>
      </c>
      <c r="G416" s="221"/>
      <c r="H416" s="221"/>
      <c r="I416" s="224"/>
      <c r="J416" s="235">
        <f>BK416</f>
        <v>0</v>
      </c>
      <c r="K416" s="221"/>
      <c r="L416" s="226"/>
      <c r="M416" s="227"/>
      <c r="N416" s="228"/>
      <c r="O416" s="228"/>
      <c r="P416" s="229">
        <f>SUM(P417:P472)</f>
        <v>0</v>
      </c>
      <c r="Q416" s="228"/>
      <c r="R416" s="229">
        <f>SUM(R417:R472)</f>
        <v>126.3604</v>
      </c>
      <c r="S416" s="228"/>
      <c r="T416" s="230">
        <f>SUM(T417:T472)</f>
        <v>0</v>
      </c>
      <c r="AR416" s="231" t="s">
        <v>79</v>
      </c>
      <c r="AT416" s="232" t="s">
        <v>71</v>
      </c>
      <c r="AU416" s="232" t="s">
        <v>79</v>
      </c>
      <c r="AY416" s="231" t="s">
        <v>210</v>
      </c>
      <c r="BK416" s="233">
        <f>SUM(BK417:BK472)</f>
        <v>0</v>
      </c>
    </row>
    <row r="417" s="1" customFormat="1" ht="14.4" customHeight="1">
      <c r="B417" s="47"/>
      <c r="C417" s="236" t="s">
        <v>527</v>
      </c>
      <c r="D417" s="236" t="s">
        <v>212</v>
      </c>
      <c r="E417" s="237" t="s">
        <v>244</v>
      </c>
      <c r="F417" s="238" t="s">
        <v>1044</v>
      </c>
      <c r="G417" s="239" t="s">
        <v>482</v>
      </c>
      <c r="H417" s="240">
        <v>1</v>
      </c>
      <c r="I417" s="241"/>
      <c r="J417" s="242">
        <f>ROUND(I417*H417,2)</f>
        <v>0</v>
      </c>
      <c r="K417" s="238" t="s">
        <v>21</v>
      </c>
      <c r="L417" s="73"/>
      <c r="M417" s="243" t="s">
        <v>21</v>
      </c>
      <c r="N417" s="244" t="s">
        <v>43</v>
      </c>
      <c r="O417" s="48"/>
      <c r="P417" s="245">
        <f>O417*H417</f>
        <v>0</v>
      </c>
      <c r="Q417" s="245">
        <v>0</v>
      </c>
      <c r="R417" s="245">
        <f>Q417*H417</f>
        <v>0</v>
      </c>
      <c r="S417" s="245">
        <v>0</v>
      </c>
      <c r="T417" s="246">
        <f>S417*H417</f>
        <v>0</v>
      </c>
      <c r="AR417" s="25" t="s">
        <v>217</v>
      </c>
      <c r="AT417" s="25" t="s">
        <v>212</v>
      </c>
      <c r="AU417" s="25" t="s">
        <v>81</v>
      </c>
      <c r="AY417" s="25" t="s">
        <v>210</v>
      </c>
      <c r="BE417" s="247">
        <f>IF(N417="základní",J417,0)</f>
        <v>0</v>
      </c>
      <c r="BF417" s="247">
        <f>IF(N417="snížená",J417,0)</f>
        <v>0</v>
      </c>
      <c r="BG417" s="247">
        <f>IF(N417="zákl. přenesená",J417,0)</f>
        <v>0</v>
      </c>
      <c r="BH417" s="247">
        <f>IF(N417="sníž. přenesená",J417,0)</f>
        <v>0</v>
      </c>
      <c r="BI417" s="247">
        <f>IF(N417="nulová",J417,0)</f>
        <v>0</v>
      </c>
      <c r="BJ417" s="25" t="s">
        <v>79</v>
      </c>
      <c r="BK417" s="247">
        <f>ROUND(I417*H417,2)</f>
        <v>0</v>
      </c>
      <c r="BL417" s="25" t="s">
        <v>217</v>
      </c>
      <c r="BM417" s="25" t="s">
        <v>1045</v>
      </c>
    </row>
    <row r="418" s="1" customFormat="1" ht="22.8" customHeight="1">
      <c r="B418" s="47"/>
      <c r="C418" s="236" t="s">
        <v>535</v>
      </c>
      <c r="D418" s="236" t="s">
        <v>212</v>
      </c>
      <c r="E418" s="237" t="s">
        <v>548</v>
      </c>
      <c r="F418" s="238" t="s">
        <v>1046</v>
      </c>
      <c r="G418" s="239" t="s">
        <v>215</v>
      </c>
      <c r="H418" s="240">
        <v>207</v>
      </c>
      <c r="I418" s="241"/>
      <c r="J418" s="242">
        <f>ROUND(I418*H418,2)</f>
        <v>0</v>
      </c>
      <c r="K418" s="238" t="s">
        <v>21</v>
      </c>
      <c r="L418" s="73"/>
      <c r="M418" s="243" t="s">
        <v>21</v>
      </c>
      <c r="N418" s="244" t="s">
        <v>43</v>
      </c>
      <c r="O418" s="48"/>
      <c r="P418" s="245">
        <f>O418*H418</f>
        <v>0</v>
      </c>
      <c r="Q418" s="245">
        <v>0.25</v>
      </c>
      <c r="R418" s="245">
        <f>Q418*H418</f>
        <v>51.75</v>
      </c>
      <c r="S418" s="245">
        <v>0</v>
      </c>
      <c r="T418" s="246">
        <f>S418*H418</f>
        <v>0</v>
      </c>
      <c r="AR418" s="25" t="s">
        <v>217</v>
      </c>
      <c r="AT418" s="25" t="s">
        <v>212</v>
      </c>
      <c r="AU418" s="25" t="s">
        <v>81</v>
      </c>
      <c r="AY418" s="25" t="s">
        <v>210</v>
      </c>
      <c r="BE418" s="247">
        <f>IF(N418="základní",J418,0)</f>
        <v>0</v>
      </c>
      <c r="BF418" s="247">
        <f>IF(N418="snížená",J418,0)</f>
        <v>0</v>
      </c>
      <c r="BG418" s="247">
        <f>IF(N418="zákl. přenesená",J418,0)</f>
        <v>0</v>
      </c>
      <c r="BH418" s="247">
        <f>IF(N418="sníž. přenesená",J418,0)</f>
        <v>0</v>
      </c>
      <c r="BI418" s="247">
        <f>IF(N418="nulová",J418,0)</f>
        <v>0</v>
      </c>
      <c r="BJ418" s="25" t="s">
        <v>79</v>
      </c>
      <c r="BK418" s="247">
        <f>ROUND(I418*H418,2)</f>
        <v>0</v>
      </c>
      <c r="BL418" s="25" t="s">
        <v>217</v>
      </c>
      <c r="BM418" s="25" t="s">
        <v>1047</v>
      </c>
    </row>
    <row r="419" s="12" customFormat="1">
      <c r="B419" s="251"/>
      <c r="C419" s="252"/>
      <c r="D419" s="248" t="s">
        <v>221</v>
      </c>
      <c r="E419" s="253" t="s">
        <v>21</v>
      </c>
      <c r="F419" s="254" t="s">
        <v>845</v>
      </c>
      <c r="G419" s="252"/>
      <c r="H419" s="253" t="s">
        <v>21</v>
      </c>
      <c r="I419" s="255"/>
      <c r="J419" s="252"/>
      <c r="K419" s="252"/>
      <c r="L419" s="256"/>
      <c r="M419" s="257"/>
      <c r="N419" s="258"/>
      <c r="O419" s="258"/>
      <c r="P419" s="258"/>
      <c r="Q419" s="258"/>
      <c r="R419" s="258"/>
      <c r="S419" s="258"/>
      <c r="T419" s="259"/>
      <c r="AT419" s="260" t="s">
        <v>221</v>
      </c>
      <c r="AU419" s="260" t="s">
        <v>81</v>
      </c>
      <c r="AV419" s="12" t="s">
        <v>79</v>
      </c>
      <c r="AW419" s="12" t="s">
        <v>35</v>
      </c>
      <c r="AX419" s="12" t="s">
        <v>72</v>
      </c>
      <c r="AY419" s="260" t="s">
        <v>210</v>
      </c>
    </row>
    <row r="420" s="12" customFormat="1">
      <c r="B420" s="251"/>
      <c r="C420" s="252"/>
      <c r="D420" s="248" t="s">
        <v>221</v>
      </c>
      <c r="E420" s="253" t="s">
        <v>21</v>
      </c>
      <c r="F420" s="254" t="s">
        <v>1048</v>
      </c>
      <c r="G420" s="252"/>
      <c r="H420" s="253" t="s">
        <v>21</v>
      </c>
      <c r="I420" s="255"/>
      <c r="J420" s="252"/>
      <c r="K420" s="252"/>
      <c r="L420" s="256"/>
      <c r="M420" s="257"/>
      <c r="N420" s="258"/>
      <c r="O420" s="258"/>
      <c r="P420" s="258"/>
      <c r="Q420" s="258"/>
      <c r="R420" s="258"/>
      <c r="S420" s="258"/>
      <c r="T420" s="259"/>
      <c r="AT420" s="260" t="s">
        <v>221</v>
      </c>
      <c r="AU420" s="260" t="s">
        <v>81</v>
      </c>
      <c r="AV420" s="12" t="s">
        <v>79</v>
      </c>
      <c r="AW420" s="12" t="s">
        <v>35</v>
      </c>
      <c r="AX420" s="12" t="s">
        <v>72</v>
      </c>
      <c r="AY420" s="260" t="s">
        <v>210</v>
      </c>
    </row>
    <row r="421" s="13" customFormat="1">
      <c r="B421" s="261"/>
      <c r="C421" s="262"/>
      <c r="D421" s="248" t="s">
        <v>221</v>
      </c>
      <c r="E421" s="263" t="s">
        <v>21</v>
      </c>
      <c r="F421" s="264" t="s">
        <v>1049</v>
      </c>
      <c r="G421" s="262"/>
      <c r="H421" s="265">
        <v>86</v>
      </c>
      <c r="I421" s="266"/>
      <c r="J421" s="262"/>
      <c r="K421" s="262"/>
      <c r="L421" s="267"/>
      <c r="M421" s="268"/>
      <c r="N421" s="269"/>
      <c r="O421" s="269"/>
      <c r="P421" s="269"/>
      <c r="Q421" s="269"/>
      <c r="R421" s="269"/>
      <c r="S421" s="269"/>
      <c r="T421" s="270"/>
      <c r="AT421" s="271" t="s">
        <v>221</v>
      </c>
      <c r="AU421" s="271" t="s">
        <v>81</v>
      </c>
      <c r="AV421" s="13" t="s">
        <v>81</v>
      </c>
      <c r="AW421" s="13" t="s">
        <v>35</v>
      </c>
      <c r="AX421" s="13" t="s">
        <v>72</v>
      </c>
      <c r="AY421" s="271" t="s">
        <v>210</v>
      </c>
    </row>
    <row r="422" s="12" customFormat="1">
      <c r="B422" s="251"/>
      <c r="C422" s="252"/>
      <c r="D422" s="248" t="s">
        <v>221</v>
      </c>
      <c r="E422" s="253" t="s">
        <v>21</v>
      </c>
      <c r="F422" s="254" t="s">
        <v>1050</v>
      </c>
      <c r="G422" s="252"/>
      <c r="H422" s="253" t="s">
        <v>21</v>
      </c>
      <c r="I422" s="255"/>
      <c r="J422" s="252"/>
      <c r="K422" s="252"/>
      <c r="L422" s="256"/>
      <c r="M422" s="257"/>
      <c r="N422" s="258"/>
      <c r="O422" s="258"/>
      <c r="P422" s="258"/>
      <c r="Q422" s="258"/>
      <c r="R422" s="258"/>
      <c r="S422" s="258"/>
      <c r="T422" s="259"/>
      <c r="AT422" s="260" t="s">
        <v>221</v>
      </c>
      <c r="AU422" s="260" t="s">
        <v>81</v>
      </c>
      <c r="AV422" s="12" t="s">
        <v>79</v>
      </c>
      <c r="AW422" s="12" t="s">
        <v>35</v>
      </c>
      <c r="AX422" s="12" t="s">
        <v>72</v>
      </c>
      <c r="AY422" s="260" t="s">
        <v>210</v>
      </c>
    </row>
    <row r="423" s="13" customFormat="1">
      <c r="B423" s="261"/>
      <c r="C423" s="262"/>
      <c r="D423" s="248" t="s">
        <v>221</v>
      </c>
      <c r="E423" s="263" t="s">
        <v>21</v>
      </c>
      <c r="F423" s="264" t="s">
        <v>1051</v>
      </c>
      <c r="G423" s="262"/>
      <c r="H423" s="265">
        <v>121</v>
      </c>
      <c r="I423" s="266"/>
      <c r="J423" s="262"/>
      <c r="K423" s="262"/>
      <c r="L423" s="267"/>
      <c r="M423" s="268"/>
      <c r="N423" s="269"/>
      <c r="O423" s="269"/>
      <c r="P423" s="269"/>
      <c r="Q423" s="269"/>
      <c r="R423" s="269"/>
      <c r="S423" s="269"/>
      <c r="T423" s="270"/>
      <c r="AT423" s="271" t="s">
        <v>221</v>
      </c>
      <c r="AU423" s="271" t="s">
        <v>81</v>
      </c>
      <c r="AV423" s="13" t="s">
        <v>81</v>
      </c>
      <c r="AW423" s="13" t="s">
        <v>35</v>
      </c>
      <c r="AX423" s="13" t="s">
        <v>72</v>
      </c>
      <c r="AY423" s="271" t="s">
        <v>210</v>
      </c>
    </row>
    <row r="424" s="14" customFormat="1">
      <c r="B424" s="272"/>
      <c r="C424" s="273"/>
      <c r="D424" s="248" t="s">
        <v>221</v>
      </c>
      <c r="E424" s="274" t="s">
        <v>21</v>
      </c>
      <c r="F424" s="275" t="s">
        <v>227</v>
      </c>
      <c r="G424" s="273"/>
      <c r="H424" s="276">
        <v>207</v>
      </c>
      <c r="I424" s="277"/>
      <c r="J424" s="273"/>
      <c r="K424" s="273"/>
      <c r="L424" s="278"/>
      <c r="M424" s="279"/>
      <c r="N424" s="280"/>
      <c r="O424" s="280"/>
      <c r="P424" s="280"/>
      <c r="Q424" s="280"/>
      <c r="R424" s="280"/>
      <c r="S424" s="280"/>
      <c r="T424" s="281"/>
      <c r="AT424" s="282" t="s">
        <v>221</v>
      </c>
      <c r="AU424" s="282" t="s">
        <v>81</v>
      </c>
      <c r="AV424" s="14" t="s">
        <v>217</v>
      </c>
      <c r="AW424" s="14" t="s">
        <v>35</v>
      </c>
      <c r="AX424" s="14" t="s">
        <v>79</v>
      </c>
      <c r="AY424" s="282" t="s">
        <v>210</v>
      </c>
    </row>
    <row r="425" s="13" customFormat="1">
      <c r="B425" s="261"/>
      <c r="C425" s="262"/>
      <c r="D425" s="248" t="s">
        <v>221</v>
      </c>
      <c r="E425" s="263" t="s">
        <v>21</v>
      </c>
      <c r="F425" s="264" t="s">
        <v>21</v>
      </c>
      <c r="G425" s="262"/>
      <c r="H425" s="265">
        <v>0</v>
      </c>
      <c r="I425" s="266"/>
      <c r="J425" s="262"/>
      <c r="K425" s="262"/>
      <c r="L425" s="267"/>
      <c r="M425" s="268"/>
      <c r="N425" s="269"/>
      <c r="O425" s="269"/>
      <c r="P425" s="269"/>
      <c r="Q425" s="269"/>
      <c r="R425" s="269"/>
      <c r="S425" s="269"/>
      <c r="T425" s="270"/>
      <c r="AT425" s="271" t="s">
        <v>221</v>
      </c>
      <c r="AU425" s="271" t="s">
        <v>81</v>
      </c>
      <c r="AV425" s="13" t="s">
        <v>81</v>
      </c>
      <c r="AW425" s="13" t="s">
        <v>35</v>
      </c>
      <c r="AX425" s="13" t="s">
        <v>72</v>
      </c>
      <c r="AY425" s="271" t="s">
        <v>210</v>
      </c>
    </row>
    <row r="426" s="13" customFormat="1">
      <c r="B426" s="261"/>
      <c r="C426" s="262"/>
      <c r="D426" s="248" t="s">
        <v>221</v>
      </c>
      <c r="E426" s="263" t="s">
        <v>21</v>
      </c>
      <c r="F426" s="264" t="s">
        <v>21</v>
      </c>
      <c r="G426" s="262"/>
      <c r="H426" s="265">
        <v>0</v>
      </c>
      <c r="I426" s="266"/>
      <c r="J426" s="262"/>
      <c r="K426" s="262"/>
      <c r="L426" s="267"/>
      <c r="M426" s="268"/>
      <c r="N426" s="269"/>
      <c r="O426" s="269"/>
      <c r="P426" s="269"/>
      <c r="Q426" s="269"/>
      <c r="R426" s="269"/>
      <c r="S426" s="269"/>
      <c r="T426" s="270"/>
      <c r="AT426" s="271" t="s">
        <v>221</v>
      </c>
      <c r="AU426" s="271" t="s">
        <v>81</v>
      </c>
      <c r="AV426" s="13" t="s">
        <v>81</v>
      </c>
      <c r="AW426" s="13" t="s">
        <v>35</v>
      </c>
      <c r="AX426" s="13" t="s">
        <v>72</v>
      </c>
      <c r="AY426" s="271" t="s">
        <v>210</v>
      </c>
    </row>
    <row r="427" s="13" customFormat="1">
      <c r="B427" s="261"/>
      <c r="C427" s="262"/>
      <c r="D427" s="248" t="s">
        <v>221</v>
      </c>
      <c r="E427" s="263" t="s">
        <v>21</v>
      </c>
      <c r="F427" s="264" t="s">
        <v>21</v>
      </c>
      <c r="G427" s="262"/>
      <c r="H427" s="265">
        <v>0</v>
      </c>
      <c r="I427" s="266"/>
      <c r="J427" s="262"/>
      <c r="K427" s="262"/>
      <c r="L427" s="267"/>
      <c r="M427" s="268"/>
      <c r="N427" s="269"/>
      <c r="O427" s="269"/>
      <c r="P427" s="269"/>
      <c r="Q427" s="269"/>
      <c r="R427" s="269"/>
      <c r="S427" s="269"/>
      <c r="T427" s="270"/>
      <c r="AT427" s="271" t="s">
        <v>221</v>
      </c>
      <c r="AU427" s="271" t="s">
        <v>81</v>
      </c>
      <c r="AV427" s="13" t="s">
        <v>81</v>
      </c>
      <c r="AW427" s="13" t="s">
        <v>35</v>
      </c>
      <c r="AX427" s="13" t="s">
        <v>72</v>
      </c>
      <c r="AY427" s="271" t="s">
        <v>210</v>
      </c>
    </row>
    <row r="428" s="13" customFormat="1">
      <c r="B428" s="261"/>
      <c r="C428" s="262"/>
      <c r="D428" s="248" t="s">
        <v>221</v>
      </c>
      <c r="E428" s="263" t="s">
        <v>21</v>
      </c>
      <c r="F428" s="264" t="s">
        <v>21</v>
      </c>
      <c r="G428" s="262"/>
      <c r="H428" s="265">
        <v>0</v>
      </c>
      <c r="I428" s="266"/>
      <c r="J428" s="262"/>
      <c r="K428" s="262"/>
      <c r="L428" s="267"/>
      <c r="M428" s="268"/>
      <c r="N428" s="269"/>
      <c r="O428" s="269"/>
      <c r="P428" s="269"/>
      <c r="Q428" s="269"/>
      <c r="R428" s="269"/>
      <c r="S428" s="269"/>
      <c r="T428" s="270"/>
      <c r="AT428" s="271" t="s">
        <v>221</v>
      </c>
      <c r="AU428" s="271" t="s">
        <v>81</v>
      </c>
      <c r="AV428" s="13" t="s">
        <v>81</v>
      </c>
      <c r="AW428" s="13" t="s">
        <v>35</v>
      </c>
      <c r="AX428" s="13" t="s">
        <v>72</v>
      </c>
      <c r="AY428" s="271" t="s">
        <v>210</v>
      </c>
    </row>
    <row r="429" s="13" customFormat="1">
      <c r="B429" s="261"/>
      <c r="C429" s="262"/>
      <c r="D429" s="248" t="s">
        <v>221</v>
      </c>
      <c r="E429" s="263" t="s">
        <v>21</v>
      </c>
      <c r="F429" s="264" t="s">
        <v>21</v>
      </c>
      <c r="G429" s="262"/>
      <c r="H429" s="265">
        <v>0</v>
      </c>
      <c r="I429" s="266"/>
      <c r="J429" s="262"/>
      <c r="K429" s="262"/>
      <c r="L429" s="267"/>
      <c r="M429" s="268"/>
      <c r="N429" s="269"/>
      <c r="O429" s="269"/>
      <c r="P429" s="269"/>
      <c r="Q429" s="269"/>
      <c r="R429" s="269"/>
      <c r="S429" s="269"/>
      <c r="T429" s="270"/>
      <c r="AT429" s="271" t="s">
        <v>221</v>
      </c>
      <c r="AU429" s="271" t="s">
        <v>81</v>
      </c>
      <c r="AV429" s="13" t="s">
        <v>81</v>
      </c>
      <c r="AW429" s="13" t="s">
        <v>35</v>
      </c>
      <c r="AX429" s="13" t="s">
        <v>72</v>
      </c>
      <c r="AY429" s="271" t="s">
        <v>210</v>
      </c>
    </row>
    <row r="430" s="13" customFormat="1">
      <c r="B430" s="261"/>
      <c r="C430" s="262"/>
      <c r="D430" s="248" t="s">
        <v>221</v>
      </c>
      <c r="E430" s="263" t="s">
        <v>21</v>
      </c>
      <c r="F430" s="264" t="s">
        <v>21</v>
      </c>
      <c r="G430" s="262"/>
      <c r="H430" s="265">
        <v>0</v>
      </c>
      <c r="I430" s="266"/>
      <c r="J430" s="262"/>
      <c r="K430" s="262"/>
      <c r="L430" s="267"/>
      <c r="M430" s="268"/>
      <c r="N430" s="269"/>
      <c r="O430" s="269"/>
      <c r="P430" s="269"/>
      <c r="Q430" s="269"/>
      <c r="R430" s="269"/>
      <c r="S430" s="269"/>
      <c r="T430" s="270"/>
      <c r="AT430" s="271" t="s">
        <v>221</v>
      </c>
      <c r="AU430" s="271" t="s">
        <v>81</v>
      </c>
      <c r="AV430" s="13" t="s">
        <v>81</v>
      </c>
      <c r="AW430" s="13" t="s">
        <v>35</v>
      </c>
      <c r="AX430" s="13" t="s">
        <v>72</v>
      </c>
      <c r="AY430" s="271" t="s">
        <v>210</v>
      </c>
    </row>
    <row r="431" s="13" customFormat="1">
      <c r="B431" s="261"/>
      <c r="C431" s="262"/>
      <c r="D431" s="248" t="s">
        <v>221</v>
      </c>
      <c r="E431" s="263" t="s">
        <v>21</v>
      </c>
      <c r="F431" s="264" t="s">
        <v>21</v>
      </c>
      <c r="G431" s="262"/>
      <c r="H431" s="265">
        <v>0</v>
      </c>
      <c r="I431" s="266"/>
      <c r="J431" s="262"/>
      <c r="K431" s="262"/>
      <c r="L431" s="267"/>
      <c r="M431" s="268"/>
      <c r="N431" s="269"/>
      <c r="O431" s="269"/>
      <c r="P431" s="269"/>
      <c r="Q431" s="269"/>
      <c r="R431" s="269"/>
      <c r="S431" s="269"/>
      <c r="T431" s="270"/>
      <c r="AT431" s="271" t="s">
        <v>221</v>
      </c>
      <c r="AU431" s="271" t="s">
        <v>81</v>
      </c>
      <c r="AV431" s="13" t="s">
        <v>81</v>
      </c>
      <c r="AW431" s="13" t="s">
        <v>35</v>
      </c>
      <c r="AX431" s="13" t="s">
        <v>72</v>
      </c>
      <c r="AY431" s="271" t="s">
        <v>210</v>
      </c>
    </row>
    <row r="432" s="13" customFormat="1">
      <c r="B432" s="261"/>
      <c r="C432" s="262"/>
      <c r="D432" s="248" t="s">
        <v>221</v>
      </c>
      <c r="E432" s="263" t="s">
        <v>21</v>
      </c>
      <c r="F432" s="264" t="s">
        <v>21</v>
      </c>
      <c r="G432" s="262"/>
      <c r="H432" s="265">
        <v>0</v>
      </c>
      <c r="I432" s="266"/>
      <c r="J432" s="262"/>
      <c r="K432" s="262"/>
      <c r="L432" s="267"/>
      <c r="M432" s="268"/>
      <c r="N432" s="269"/>
      <c r="O432" s="269"/>
      <c r="P432" s="269"/>
      <c r="Q432" s="269"/>
      <c r="R432" s="269"/>
      <c r="S432" s="269"/>
      <c r="T432" s="270"/>
      <c r="AT432" s="271" t="s">
        <v>221</v>
      </c>
      <c r="AU432" s="271" t="s">
        <v>81</v>
      </c>
      <c r="AV432" s="13" t="s">
        <v>81</v>
      </c>
      <c r="AW432" s="13" t="s">
        <v>35</v>
      </c>
      <c r="AX432" s="13" t="s">
        <v>72</v>
      </c>
      <c r="AY432" s="271" t="s">
        <v>210</v>
      </c>
    </row>
    <row r="433" s="13" customFormat="1">
      <c r="B433" s="261"/>
      <c r="C433" s="262"/>
      <c r="D433" s="248" t="s">
        <v>221</v>
      </c>
      <c r="E433" s="263" t="s">
        <v>21</v>
      </c>
      <c r="F433" s="264" t="s">
        <v>21</v>
      </c>
      <c r="G433" s="262"/>
      <c r="H433" s="265">
        <v>0</v>
      </c>
      <c r="I433" s="266"/>
      <c r="J433" s="262"/>
      <c r="K433" s="262"/>
      <c r="L433" s="267"/>
      <c r="M433" s="268"/>
      <c r="N433" s="269"/>
      <c r="O433" s="269"/>
      <c r="P433" s="269"/>
      <c r="Q433" s="269"/>
      <c r="R433" s="269"/>
      <c r="S433" s="269"/>
      <c r="T433" s="270"/>
      <c r="AT433" s="271" t="s">
        <v>221</v>
      </c>
      <c r="AU433" s="271" t="s">
        <v>81</v>
      </c>
      <c r="AV433" s="13" t="s">
        <v>81</v>
      </c>
      <c r="AW433" s="13" t="s">
        <v>35</v>
      </c>
      <c r="AX433" s="13" t="s">
        <v>72</v>
      </c>
      <c r="AY433" s="271" t="s">
        <v>210</v>
      </c>
    </row>
    <row r="434" s="1" customFormat="1" ht="22.8" customHeight="1">
      <c r="B434" s="47"/>
      <c r="C434" s="236" t="s">
        <v>539</v>
      </c>
      <c r="D434" s="236" t="s">
        <v>212</v>
      </c>
      <c r="E434" s="237" t="s">
        <v>552</v>
      </c>
      <c r="F434" s="238" t="s">
        <v>1052</v>
      </c>
      <c r="G434" s="239" t="s">
        <v>215</v>
      </c>
      <c r="H434" s="240">
        <v>30</v>
      </c>
      <c r="I434" s="241"/>
      <c r="J434" s="242">
        <f>ROUND(I434*H434,2)</f>
        <v>0</v>
      </c>
      <c r="K434" s="238" t="s">
        <v>21</v>
      </c>
      <c r="L434" s="73"/>
      <c r="M434" s="243" t="s">
        <v>21</v>
      </c>
      <c r="N434" s="244" t="s">
        <v>43</v>
      </c>
      <c r="O434" s="48"/>
      <c r="P434" s="245">
        <f>O434*H434</f>
        <v>0</v>
      </c>
      <c r="Q434" s="245">
        <v>0.25</v>
      </c>
      <c r="R434" s="245">
        <f>Q434*H434</f>
        <v>7.5</v>
      </c>
      <c r="S434" s="245">
        <v>0</v>
      </c>
      <c r="T434" s="246">
        <f>S434*H434</f>
        <v>0</v>
      </c>
      <c r="AR434" s="25" t="s">
        <v>217</v>
      </c>
      <c r="AT434" s="25" t="s">
        <v>212</v>
      </c>
      <c r="AU434" s="25" t="s">
        <v>81</v>
      </c>
      <c r="AY434" s="25" t="s">
        <v>210</v>
      </c>
      <c r="BE434" s="247">
        <f>IF(N434="základní",J434,0)</f>
        <v>0</v>
      </c>
      <c r="BF434" s="247">
        <f>IF(N434="snížená",J434,0)</f>
        <v>0</v>
      </c>
      <c r="BG434" s="247">
        <f>IF(N434="zákl. přenesená",J434,0)</f>
        <v>0</v>
      </c>
      <c r="BH434" s="247">
        <f>IF(N434="sníž. přenesená",J434,0)</f>
        <v>0</v>
      </c>
      <c r="BI434" s="247">
        <f>IF(N434="nulová",J434,0)</f>
        <v>0</v>
      </c>
      <c r="BJ434" s="25" t="s">
        <v>79</v>
      </c>
      <c r="BK434" s="247">
        <f>ROUND(I434*H434,2)</f>
        <v>0</v>
      </c>
      <c r="BL434" s="25" t="s">
        <v>217</v>
      </c>
      <c r="BM434" s="25" t="s">
        <v>1053</v>
      </c>
    </row>
    <row r="435" s="12" customFormat="1">
      <c r="B435" s="251"/>
      <c r="C435" s="252"/>
      <c r="D435" s="248" t="s">
        <v>221</v>
      </c>
      <c r="E435" s="253" t="s">
        <v>21</v>
      </c>
      <c r="F435" s="254" t="s">
        <v>845</v>
      </c>
      <c r="G435" s="252"/>
      <c r="H435" s="253" t="s">
        <v>21</v>
      </c>
      <c r="I435" s="255"/>
      <c r="J435" s="252"/>
      <c r="K435" s="252"/>
      <c r="L435" s="256"/>
      <c r="M435" s="257"/>
      <c r="N435" s="258"/>
      <c r="O435" s="258"/>
      <c r="P435" s="258"/>
      <c r="Q435" s="258"/>
      <c r="R435" s="258"/>
      <c r="S435" s="258"/>
      <c r="T435" s="259"/>
      <c r="AT435" s="260" t="s">
        <v>221</v>
      </c>
      <c r="AU435" s="260" t="s">
        <v>81</v>
      </c>
      <c r="AV435" s="12" t="s">
        <v>79</v>
      </c>
      <c r="AW435" s="12" t="s">
        <v>35</v>
      </c>
      <c r="AX435" s="12" t="s">
        <v>72</v>
      </c>
      <c r="AY435" s="260" t="s">
        <v>210</v>
      </c>
    </row>
    <row r="436" s="12" customFormat="1">
      <c r="B436" s="251"/>
      <c r="C436" s="252"/>
      <c r="D436" s="248" t="s">
        <v>221</v>
      </c>
      <c r="E436" s="253" t="s">
        <v>21</v>
      </c>
      <c r="F436" s="254" t="s">
        <v>1054</v>
      </c>
      <c r="G436" s="252"/>
      <c r="H436" s="253" t="s">
        <v>21</v>
      </c>
      <c r="I436" s="255"/>
      <c r="J436" s="252"/>
      <c r="K436" s="252"/>
      <c r="L436" s="256"/>
      <c r="M436" s="257"/>
      <c r="N436" s="258"/>
      <c r="O436" s="258"/>
      <c r="P436" s="258"/>
      <c r="Q436" s="258"/>
      <c r="R436" s="258"/>
      <c r="S436" s="258"/>
      <c r="T436" s="259"/>
      <c r="AT436" s="260" t="s">
        <v>221</v>
      </c>
      <c r="AU436" s="260" t="s">
        <v>81</v>
      </c>
      <c r="AV436" s="12" t="s">
        <v>79</v>
      </c>
      <c r="AW436" s="12" t="s">
        <v>35</v>
      </c>
      <c r="AX436" s="12" t="s">
        <v>72</v>
      </c>
      <c r="AY436" s="260" t="s">
        <v>210</v>
      </c>
    </row>
    <row r="437" s="13" customFormat="1">
      <c r="B437" s="261"/>
      <c r="C437" s="262"/>
      <c r="D437" s="248" t="s">
        <v>221</v>
      </c>
      <c r="E437" s="263" t="s">
        <v>21</v>
      </c>
      <c r="F437" s="264" t="s">
        <v>556</v>
      </c>
      <c r="G437" s="262"/>
      <c r="H437" s="265">
        <v>30</v>
      </c>
      <c r="I437" s="266"/>
      <c r="J437" s="262"/>
      <c r="K437" s="262"/>
      <c r="L437" s="267"/>
      <c r="M437" s="268"/>
      <c r="N437" s="269"/>
      <c r="O437" s="269"/>
      <c r="P437" s="269"/>
      <c r="Q437" s="269"/>
      <c r="R437" s="269"/>
      <c r="S437" s="269"/>
      <c r="T437" s="270"/>
      <c r="AT437" s="271" t="s">
        <v>221</v>
      </c>
      <c r="AU437" s="271" t="s">
        <v>81</v>
      </c>
      <c r="AV437" s="13" t="s">
        <v>81</v>
      </c>
      <c r="AW437" s="13" t="s">
        <v>35</v>
      </c>
      <c r="AX437" s="13" t="s">
        <v>79</v>
      </c>
      <c r="AY437" s="271" t="s">
        <v>210</v>
      </c>
    </row>
    <row r="438" s="13" customFormat="1">
      <c r="B438" s="261"/>
      <c r="C438" s="262"/>
      <c r="D438" s="248" t="s">
        <v>221</v>
      </c>
      <c r="E438" s="263" t="s">
        <v>21</v>
      </c>
      <c r="F438" s="264" t="s">
        <v>21</v>
      </c>
      <c r="G438" s="262"/>
      <c r="H438" s="265">
        <v>0</v>
      </c>
      <c r="I438" s="266"/>
      <c r="J438" s="262"/>
      <c r="K438" s="262"/>
      <c r="L438" s="267"/>
      <c r="M438" s="268"/>
      <c r="N438" s="269"/>
      <c r="O438" s="269"/>
      <c r="P438" s="269"/>
      <c r="Q438" s="269"/>
      <c r="R438" s="269"/>
      <c r="S438" s="269"/>
      <c r="T438" s="270"/>
      <c r="AT438" s="271" t="s">
        <v>221</v>
      </c>
      <c r="AU438" s="271" t="s">
        <v>81</v>
      </c>
      <c r="AV438" s="13" t="s">
        <v>81</v>
      </c>
      <c r="AW438" s="13" t="s">
        <v>35</v>
      </c>
      <c r="AX438" s="13" t="s">
        <v>72</v>
      </c>
      <c r="AY438" s="271" t="s">
        <v>210</v>
      </c>
    </row>
    <row r="439" s="13" customFormat="1">
      <c r="B439" s="261"/>
      <c r="C439" s="262"/>
      <c r="D439" s="248" t="s">
        <v>221</v>
      </c>
      <c r="E439" s="263" t="s">
        <v>21</v>
      </c>
      <c r="F439" s="264" t="s">
        <v>21</v>
      </c>
      <c r="G439" s="262"/>
      <c r="H439" s="265">
        <v>0</v>
      </c>
      <c r="I439" s="266"/>
      <c r="J439" s="262"/>
      <c r="K439" s="262"/>
      <c r="L439" s="267"/>
      <c r="M439" s="268"/>
      <c r="N439" s="269"/>
      <c r="O439" s="269"/>
      <c r="P439" s="269"/>
      <c r="Q439" s="269"/>
      <c r="R439" s="269"/>
      <c r="S439" s="269"/>
      <c r="T439" s="270"/>
      <c r="AT439" s="271" t="s">
        <v>221</v>
      </c>
      <c r="AU439" s="271" t="s">
        <v>81</v>
      </c>
      <c r="AV439" s="13" t="s">
        <v>81</v>
      </c>
      <c r="AW439" s="13" t="s">
        <v>35</v>
      </c>
      <c r="AX439" s="13" t="s">
        <v>72</v>
      </c>
      <c r="AY439" s="271" t="s">
        <v>210</v>
      </c>
    </row>
    <row r="440" s="13" customFormat="1">
      <c r="B440" s="261"/>
      <c r="C440" s="262"/>
      <c r="D440" s="248" t="s">
        <v>221</v>
      </c>
      <c r="E440" s="263" t="s">
        <v>21</v>
      </c>
      <c r="F440" s="264" t="s">
        <v>21</v>
      </c>
      <c r="G440" s="262"/>
      <c r="H440" s="265">
        <v>0</v>
      </c>
      <c r="I440" s="266"/>
      <c r="J440" s="262"/>
      <c r="K440" s="262"/>
      <c r="L440" s="267"/>
      <c r="M440" s="268"/>
      <c r="N440" s="269"/>
      <c r="O440" s="269"/>
      <c r="P440" s="269"/>
      <c r="Q440" s="269"/>
      <c r="R440" s="269"/>
      <c r="S440" s="269"/>
      <c r="T440" s="270"/>
      <c r="AT440" s="271" t="s">
        <v>221</v>
      </c>
      <c r="AU440" s="271" t="s">
        <v>81</v>
      </c>
      <c r="AV440" s="13" t="s">
        <v>81</v>
      </c>
      <c r="AW440" s="13" t="s">
        <v>35</v>
      </c>
      <c r="AX440" s="13" t="s">
        <v>72</v>
      </c>
      <c r="AY440" s="271" t="s">
        <v>210</v>
      </c>
    </row>
    <row r="441" s="13" customFormat="1">
      <c r="B441" s="261"/>
      <c r="C441" s="262"/>
      <c r="D441" s="248" t="s">
        <v>221</v>
      </c>
      <c r="E441" s="263" t="s">
        <v>21</v>
      </c>
      <c r="F441" s="264" t="s">
        <v>21</v>
      </c>
      <c r="G441" s="262"/>
      <c r="H441" s="265">
        <v>0</v>
      </c>
      <c r="I441" s="266"/>
      <c r="J441" s="262"/>
      <c r="K441" s="262"/>
      <c r="L441" s="267"/>
      <c r="M441" s="268"/>
      <c r="N441" s="269"/>
      <c r="O441" s="269"/>
      <c r="P441" s="269"/>
      <c r="Q441" s="269"/>
      <c r="R441" s="269"/>
      <c r="S441" s="269"/>
      <c r="T441" s="270"/>
      <c r="AT441" s="271" t="s">
        <v>221</v>
      </c>
      <c r="AU441" s="271" t="s">
        <v>81</v>
      </c>
      <c r="AV441" s="13" t="s">
        <v>81</v>
      </c>
      <c r="AW441" s="13" t="s">
        <v>35</v>
      </c>
      <c r="AX441" s="13" t="s">
        <v>72</v>
      </c>
      <c r="AY441" s="271" t="s">
        <v>210</v>
      </c>
    </row>
    <row r="442" s="13" customFormat="1">
      <c r="B442" s="261"/>
      <c r="C442" s="262"/>
      <c r="D442" s="248" t="s">
        <v>221</v>
      </c>
      <c r="E442" s="263" t="s">
        <v>21</v>
      </c>
      <c r="F442" s="264" t="s">
        <v>21</v>
      </c>
      <c r="G442" s="262"/>
      <c r="H442" s="265">
        <v>0</v>
      </c>
      <c r="I442" s="266"/>
      <c r="J442" s="262"/>
      <c r="K442" s="262"/>
      <c r="L442" s="267"/>
      <c r="M442" s="268"/>
      <c r="N442" s="269"/>
      <c r="O442" s="269"/>
      <c r="P442" s="269"/>
      <c r="Q442" s="269"/>
      <c r="R442" s="269"/>
      <c r="S442" s="269"/>
      <c r="T442" s="270"/>
      <c r="AT442" s="271" t="s">
        <v>221</v>
      </c>
      <c r="AU442" s="271" t="s">
        <v>81</v>
      </c>
      <c r="AV442" s="13" t="s">
        <v>81</v>
      </c>
      <c r="AW442" s="13" t="s">
        <v>35</v>
      </c>
      <c r="AX442" s="13" t="s">
        <v>72</v>
      </c>
      <c r="AY442" s="271" t="s">
        <v>210</v>
      </c>
    </row>
    <row r="443" s="13" customFormat="1">
      <c r="B443" s="261"/>
      <c r="C443" s="262"/>
      <c r="D443" s="248" t="s">
        <v>221</v>
      </c>
      <c r="E443" s="263" t="s">
        <v>21</v>
      </c>
      <c r="F443" s="264" t="s">
        <v>21</v>
      </c>
      <c r="G443" s="262"/>
      <c r="H443" s="265">
        <v>0</v>
      </c>
      <c r="I443" s="266"/>
      <c r="J443" s="262"/>
      <c r="K443" s="262"/>
      <c r="L443" s="267"/>
      <c r="M443" s="268"/>
      <c r="N443" s="269"/>
      <c r="O443" s="269"/>
      <c r="P443" s="269"/>
      <c r="Q443" s="269"/>
      <c r="R443" s="269"/>
      <c r="S443" s="269"/>
      <c r="T443" s="270"/>
      <c r="AT443" s="271" t="s">
        <v>221</v>
      </c>
      <c r="AU443" s="271" t="s">
        <v>81</v>
      </c>
      <c r="AV443" s="13" t="s">
        <v>81</v>
      </c>
      <c r="AW443" s="13" t="s">
        <v>35</v>
      </c>
      <c r="AX443" s="13" t="s">
        <v>72</v>
      </c>
      <c r="AY443" s="271" t="s">
        <v>210</v>
      </c>
    </row>
    <row r="444" s="13" customFormat="1">
      <c r="B444" s="261"/>
      <c r="C444" s="262"/>
      <c r="D444" s="248" t="s">
        <v>221</v>
      </c>
      <c r="E444" s="263" t="s">
        <v>21</v>
      </c>
      <c r="F444" s="264" t="s">
        <v>21</v>
      </c>
      <c r="G444" s="262"/>
      <c r="H444" s="265">
        <v>0</v>
      </c>
      <c r="I444" s="266"/>
      <c r="J444" s="262"/>
      <c r="K444" s="262"/>
      <c r="L444" s="267"/>
      <c r="M444" s="268"/>
      <c r="N444" s="269"/>
      <c r="O444" s="269"/>
      <c r="P444" s="269"/>
      <c r="Q444" s="269"/>
      <c r="R444" s="269"/>
      <c r="S444" s="269"/>
      <c r="T444" s="270"/>
      <c r="AT444" s="271" t="s">
        <v>221</v>
      </c>
      <c r="AU444" s="271" t="s">
        <v>81</v>
      </c>
      <c r="AV444" s="13" t="s">
        <v>81</v>
      </c>
      <c r="AW444" s="13" t="s">
        <v>35</v>
      </c>
      <c r="AX444" s="13" t="s">
        <v>72</v>
      </c>
      <c r="AY444" s="271" t="s">
        <v>210</v>
      </c>
    </row>
    <row r="445" s="13" customFormat="1">
      <c r="B445" s="261"/>
      <c r="C445" s="262"/>
      <c r="D445" s="248" t="s">
        <v>221</v>
      </c>
      <c r="E445" s="263" t="s">
        <v>21</v>
      </c>
      <c r="F445" s="264" t="s">
        <v>21</v>
      </c>
      <c r="G445" s="262"/>
      <c r="H445" s="265">
        <v>0</v>
      </c>
      <c r="I445" s="266"/>
      <c r="J445" s="262"/>
      <c r="K445" s="262"/>
      <c r="L445" s="267"/>
      <c r="M445" s="268"/>
      <c r="N445" s="269"/>
      <c r="O445" s="269"/>
      <c r="P445" s="269"/>
      <c r="Q445" s="269"/>
      <c r="R445" s="269"/>
      <c r="S445" s="269"/>
      <c r="T445" s="270"/>
      <c r="AT445" s="271" t="s">
        <v>221</v>
      </c>
      <c r="AU445" s="271" t="s">
        <v>81</v>
      </c>
      <c r="AV445" s="13" t="s">
        <v>81</v>
      </c>
      <c r="AW445" s="13" t="s">
        <v>35</v>
      </c>
      <c r="AX445" s="13" t="s">
        <v>72</v>
      </c>
      <c r="AY445" s="271" t="s">
        <v>210</v>
      </c>
    </row>
    <row r="446" s="1" customFormat="1" ht="22.8" customHeight="1">
      <c r="B446" s="47"/>
      <c r="C446" s="236" t="s">
        <v>543</v>
      </c>
      <c r="D446" s="236" t="s">
        <v>212</v>
      </c>
      <c r="E446" s="237" t="s">
        <v>559</v>
      </c>
      <c r="F446" s="238" t="s">
        <v>1055</v>
      </c>
      <c r="G446" s="239" t="s">
        <v>215</v>
      </c>
      <c r="H446" s="240">
        <v>130</v>
      </c>
      <c r="I446" s="241"/>
      <c r="J446" s="242">
        <f>ROUND(I446*H446,2)</f>
        <v>0</v>
      </c>
      <c r="K446" s="238" t="s">
        <v>21</v>
      </c>
      <c r="L446" s="73"/>
      <c r="M446" s="243" t="s">
        <v>21</v>
      </c>
      <c r="N446" s="244" t="s">
        <v>43</v>
      </c>
      <c r="O446" s="48"/>
      <c r="P446" s="245">
        <f>O446*H446</f>
        <v>0</v>
      </c>
      <c r="Q446" s="245">
        <v>0.25</v>
      </c>
      <c r="R446" s="245">
        <f>Q446*H446</f>
        <v>32.5</v>
      </c>
      <c r="S446" s="245">
        <v>0</v>
      </c>
      <c r="T446" s="246">
        <f>S446*H446</f>
        <v>0</v>
      </c>
      <c r="AR446" s="25" t="s">
        <v>217</v>
      </c>
      <c r="AT446" s="25" t="s">
        <v>212</v>
      </c>
      <c r="AU446" s="25" t="s">
        <v>81</v>
      </c>
      <c r="AY446" s="25" t="s">
        <v>210</v>
      </c>
      <c r="BE446" s="247">
        <f>IF(N446="základní",J446,0)</f>
        <v>0</v>
      </c>
      <c r="BF446" s="247">
        <f>IF(N446="snížená",J446,0)</f>
        <v>0</v>
      </c>
      <c r="BG446" s="247">
        <f>IF(N446="zákl. přenesená",J446,0)</f>
        <v>0</v>
      </c>
      <c r="BH446" s="247">
        <f>IF(N446="sníž. přenesená",J446,0)</f>
        <v>0</v>
      </c>
      <c r="BI446" s="247">
        <f>IF(N446="nulová",J446,0)</f>
        <v>0</v>
      </c>
      <c r="BJ446" s="25" t="s">
        <v>79</v>
      </c>
      <c r="BK446" s="247">
        <f>ROUND(I446*H446,2)</f>
        <v>0</v>
      </c>
      <c r="BL446" s="25" t="s">
        <v>217</v>
      </c>
      <c r="BM446" s="25" t="s">
        <v>1056</v>
      </c>
    </row>
    <row r="447" s="12" customFormat="1">
      <c r="B447" s="251"/>
      <c r="C447" s="252"/>
      <c r="D447" s="248" t="s">
        <v>221</v>
      </c>
      <c r="E447" s="253" t="s">
        <v>21</v>
      </c>
      <c r="F447" s="254" t="s">
        <v>845</v>
      </c>
      <c r="G447" s="252"/>
      <c r="H447" s="253" t="s">
        <v>21</v>
      </c>
      <c r="I447" s="255"/>
      <c r="J447" s="252"/>
      <c r="K447" s="252"/>
      <c r="L447" s="256"/>
      <c r="M447" s="257"/>
      <c r="N447" s="258"/>
      <c r="O447" s="258"/>
      <c r="P447" s="258"/>
      <c r="Q447" s="258"/>
      <c r="R447" s="258"/>
      <c r="S447" s="258"/>
      <c r="T447" s="259"/>
      <c r="AT447" s="260" t="s">
        <v>221</v>
      </c>
      <c r="AU447" s="260" t="s">
        <v>81</v>
      </c>
      <c r="AV447" s="12" t="s">
        <v>79</v>
      </c>
      <c r="AW447" s="12" t="s">
        <v>35</v>
      </c>
      <c r="AX447" s="12" t="s">
        <v>72</v>
      </c>
      <c r="AY447" s="260" t="s">
        <v>210</v>
      </c>
    </row>
    <row r="448" s="12" customFormat="1">
      <c r="B448" s="251"/>
      <c r="C448" s="252"/>
      <c r="D448" s="248" t="s">
        <v>221</v>
      </c>
      <c r="E448" s="253" t="s">
        <v>21</v>
      </c>
      <c r="F448" s="254" t="s">
        <v>1057</v>
      </c>
      <c r="G448" s="252"/>
      <c r="H448" s="253" t="s">
        <v>21</v>
      </c>
      <c r="I448" s="255"/>
      <c r="J448" s="252"/>
      <c r="K448" s="252"/>
      <c r="L448" s="256"/>
      <c r="M448" s="257"/>
      <c r="N448" s="258"/>
      <c r="O448" s="258"/>
      <c r="P448" s="258"/>
      <c r="Q448" s="258"/>
      <c r="R448" s="258"/>
      <c r="S448" s="258"/>
      <c r="T448" s="259"/>
      <c r="AT448" s="260" t="s">
        <v>221</v>
      </c>
      <c r="AU448" s="260" t="s">
        <v>81</v>
      </c>
      <c r="AV448" s="12" t="s">
        <v>79</v>
      </c>
      <c r="AW448" s="12" t="s">
        <v>35</v>
      </c>
      <c r="AX448" s="12" t="s">
        <v>72</v>
      </c>
      <c r="AY448" s="260" t="s">
        <v>210</v>
      </c>
    </row>
    <row r="449" s="13" customFormat="1">
      <c r="B449" s="261"/>
      <c r="C449" s="262"/>
      <c r="D449" s="248" t="s">
        <v>221</v>
      </c>
      <c r="E449" s="263" t="s">
        <v>21</v>
      </c>
      <c r="F449" s="264" t="s">
        <v>1058</v>
      </c>
      <c r="G449" s="262"/>
      <c r="H449" s="265">
        <v>130</v>
      </c>
      <c r="I449" s="266"/>
      <c r="J449" s="262"/>
      <c r="K449" s="262"/>
      <c r="L449" s="267"/>
      <c r="M449" s="268"/>
      <c r="N449" s="269"/>
      <c r="O449" s="269"/>
      <c r="P449" s="269"/>
      <c r="Q449" s="269"/>
      <c r="R449" s="269"/>
      <c r="S449" s="269"/>
      <c r="T449" s="270"/>
      <c r="AT449" s="271" t="s">
        <v>221</v>
      </c>
      <c r="AU449" s="271" t="s">
        <v>81</v>
      </c>
      <c r="AV449" s="13" t="s">
        <v>81</v>
      </c>
      <c r="AW449" s="13" t="s">
        <v>35</v>
      </c>
      <c r="AX449" s="13" t="s">
        <v>79</v>
      </c>
      <c r="AY449" s="271" t="s">
        <v>210</v>
      </c>
    </row>
    <row r="450" s="13" customFormat="1">
      <c r="B450" s="261"/>
      <c r="C450" s="262"/>
      <c r="D450" s="248" t="s">
        <v>221</v>
      </c>
      <c r="E450" s="263" t="s">
        <v>21</v>
      </c>
      <c r="F450" s="264" t="s">
        <v>21</v>
      </c>
      <c r="G450" s="262"/>
      <c r="H450" s="265">
        <v>0</v>
      </c>
      <c r="I450" s="266"/>
      <c r="J450" s="262"/>
      <c r="K450" s="262"/>
      <c r="L450" s="267"/>
      <c r="M450" s="268"/>
      <c r="N450" s="269"/>
      <c r="O450" s="269"/>
      <c r="P450" s="269"/>
      <c r="Q450" s="269"/>
      <c r="R450" s="269"/>
      <c r="S450" s="269"/>
      <c r="T450" s="270"/>
      <c r="AT450" s="271" t="s">
        <v>221</v>
      </c>
      <c r="AU450" s="271" t="s">
        <v>81</v>
      </c>
      <c r="AV450" s="13" t="s">
        <v>81</v>
      </c>
      <c r="AW450" s="13" t="s">
        <v>35</v>
      </c>
      <c r="AX450" s="13" t="s">
        <v>72</v>
      </c>
      <c r="AY450" s="271" t="s">
        <v>210</v>
      </c>
    </row>
    <row r="451" s="13" customFormat="1">
      <c r="B451" s="261"/>
      <c r="C451" s="262"/>
      <c r="D451" s="248" t="s">
        <v>221</v>
      </c>
      <c r="E451" s="263" t="s">
        <v>21</v>
      </c>
      <c r="F451" s="264" t="s">
        <v>21</v>
      </c>
      <c r="G451" s="262"/>
      <c r="H451" s="265">
        <v>0</v>
      </c>
      <c r="I451" s="266"/>
      <c r="J451" s="262"/>
      <c r="K451" s="262"/>
      <c r="L451" s="267"/>
      <c r="M451" s="268"/>
      <c r="N451" s="269"/>
      <c r="O451" s="269"/>
      <c r="P451" s="269"/>
      <c r="Q451" s="269"/>
      <c r="R451" s="269"/>
      <c r="S451" s="269"/>
      <c r="T451" s="270"/>
      <c r="AT451" s="271" t="s">
        <v>221</v>
      </c>
      <c r="AU451" s="271" t="s">
        <v>81</v>
      </c>
      <c r="AV451" s="13" t="s">
        <v>81</v>
      </c>
      <c r="AW451" s="13" t="s">
        <v>35</v>
      </c>
      <c r="AX451" s="13" t="s">
        <v>72</v>
      </c>
      <c r="AY451" s="271" t="s">
        <v>210</v>
      </c>
    </row>
    <row r="452" s="13" customFormat="1">
      <c r="B452" s="261"/>
      <c r="C452" s="262"/>
      <c r="D452" s="248" t="s">
        <v>221</v>
      </c>
      <c r="E452" s="263" t="s">
        <v>21</v>
      </c>
      <c r="F452" s="264" t="s">
        <v>21</v>
      </c>
      <c r="G452" s="262"/>
      <c r="H452" s="265">
        <v>0</v>
      </c>
      <c r="I452" s="266"/>
      <c r="J452" s="262"/>
      <c r="K452" s="262"/>
      <c r="L452" s="267"/>
      <c r="M452" s="268"/>
      <c r="N452" s="269"/>
      <c r="O452" s="269"/>
      <c r="P452" s="269"/>
      <c r="Q452" s="269"/>
      <c r="R452" s="269"/>
      <c r="S452" s="269"/>
      <c r="T452" s="270"/>
      <c r="AT452" s="271" t="s">
        <v>221</v>
      </c>
      <c r="AU452" s="271" t="s">
        <v>81</v>
      </c>
      <c r="AV452" s="13" t="s">
        <v>81</v>
      </c>
      <c r="AW452" s="13" t="s">
        <v>35</v>
      </c>
      <c r="AX452" s="13" t="s">
        <v>72</v>
      </c>
      <c r="AY452" s="271" t="s">
        <v>210</v>
      </c>
    </row>
    <row r="453" s="13" customFormat="1">
      <c r="B453" s="261"/>
      <c r="C453" s="262"/>
      <c r="D453" s="248" t="s">
        <v>221</v>
      </c>
      <c r="E453" s="263" t="s">
        <v>21</v>
      </c>
      <c r="F453" s="264" t="s">
        <v>21</v>
      </c>
      <c r="G453" s="262"/>
      <c r="H453" s="265">
        <v>0</v>
      </c>
      <c r="I453" s="266"/>
      <c r="J453" s="262"/>
      <c r="K453" s="262"/>
      <c r="L453" s="267"/>
      <c r="M453" s="268"/>
      <c r="N453" s="269"/>
      <c r="O453" s="269"/>
      <c r="P453" s="269"/>
      <c r="Q453" s="269"/>
      <c r="R453" s="269"/>
      <c r="S453" s="269"/>
      <c r="T453" s="270"/>
      <c r="AT453" s="271" t="s">
        <v>221</v>
      </c>
      <c r="AU453" s="271" t="s">
        <v>81</v>
      </c>
      <c r="AV453" s="13" t="s">
        <v>81</v>
      </c>
      <c r="AW453" s="13" t="s">
        <v>35</v>
      </c>
      <c r="AX453" s="13" t="s">
        <v>72</v>
      </c>
      <c r="AY453" s="271" t="s">
        <v>210</v>
      </c>
    </row>
    <row r="454" s="13" customFormat="1">
      <c r="B454" s="261"/>
      <c r="C454" s="262"/>
      <c r="D454" s="248" t="s">
        <v>221</v>
      </c>
      <c r="E454" s="263" t="s">
        <v>21</v>
      </c>
      <c r="F454" s="264" t="s">
        <v>21</v>
      </c>
      <c r="G454" s="262"/>
      <c r="H454" s="265">
        <v>0</v>
      </c>
      <c r="I454" s="266"/>
      <c r="J454" s="262"/>
      <c r="K454" s="262"/>
      <c r="L454" s="267"/>
      <c r="M454" s="268"/>
      <c r="N454" s="269"/>
      <c r="O454" s="269"/>
      <c r="P454" s="269"/>
      <c r="Q454" s="269"/>
      <c r="R454" s="269"/>
      <c r="S454" s="269"/>
      <c r="T454" s="270"/>
      <c r="AT454" s="271" t="s">
        <v>221</v>
      </c>
      <c r="AU454" s="271" t="s">
        <v>81</v>
      </c>
      <c r="AV454" s="13" t="s">
        <v>81</v>
      </c>
      <c r="AW454" s="13" t="s">
        <v>35</v>
      </c>
      <c r="AX454" s="13" t="s">
        <v>72</v>
      </c>
      <c r="AY454" s="271" t="s">
        <v>210</v>
      </c>
    </row>
    <row r="455" s="13" customFormat="1">
      <c r="B455" s="261"/>
      <c r="C455" s="262"/>
      <c r="D455" s="248" t="s">
        <v>221</v>
      </c>
      <c r="E455" s="263" t="s">
        <v>21</v>
      </c>
      <c r="F455" s="264" t="s">
        <v>21</v>
      </c>
      <c r="G455" s="262"/>
      <c r="H455" s="265">
        <v>0</v>
      </c>
      <c r="I455" s="266"/>
      <c r="J455" s="262"/>
      <c r="K455" s="262"/>
      <c r="L455" s="267"/>
      <c r="M455" s="268"/>
      <c r="N455" s="269"/>
      <c r="O455" s="269"/>
      <c r="P455" s="269"/>
      <c r="Q455" s="269"/>
      <c r="R455" s="269"/>
      <c r="S455" s="269"/>
      <c r="T455" s="270"/>
      <c r="AT455" s="271" t="s">
        <v>221</v>
      </c>
      <c r="AU455" s="271" t="s">
        <v>81</v>
      </c>
      <c r="AV455" s="13" t="s">
        <v>81</v>
      </c>
      <c r="AW455" s="13" t="s">
        <v>35</v>
      </c>
      <c r="AX455" s="13" t="s">
        <v>72</v>
      </c>
      <c r="AY455" s="271" t="s">
        <v>210</v>
      </c>
    </row>
    <row r="456" s="13" customFormat="1">
      <c r="B456" s="261"/>
      <c r="C456" s="262"/>
      <c r="D456" s="248" t="s">
        <v>221</v>
      </c>
      <c r="E456" s="263" t="s">
        <v>21</v>
      </c>
      <c r="F456" s="264" t="s">
        <v>21</v>
      </c>
      <c r="G456" s="262"/>
      <c r="H456" s="265">
        <v>0</v>
      </c>
      <c r="I456" s="266"/>
      <c r="J456" s="262"/>
      <c r="K456" s="262"/>
      <c r="L456" s="267"/>
      <c r="M456" s="268"/>
      <c r="N456" s="269"/>
      <c r="O456" s="269"/>
      <c r="P456" s="269"/>
      <c r="Q456" s="269"/>
      <c r="R456" s="269"/>
      <c r="S456" s="269"/>
      <c r="T456" s="270"/>
      <c r="AT456" s="271" t="s">
        <v>221</v>
      </c>
      <c r="AU456" s="271" t="s">
        <v>81</v>
      </c>
      <c r="AV456" s="13" t="s">
        <v>81</v>
      </c>
      <c r="AW456" s="13" t="s">
        <v>35</v>
      </c>
      <c r="AX456" s="13" t="s">
        <v>72</v>
      </c>
      <c r="AY456" s="271" t="s">
        <v>210</v>
      </c>
    </row>
    <row r="457" s="13" customFormat="1">
      <c r="B457" s="261"/>
      <c r="C457" s="262"/>
      <c r="D457" s="248" t="s">
        <v>221</v>
      </c>
      <c r="E457" s="263" t="s">
        <v>21</v>
      </c>
      <c r="F457" s="264" t="s">
        <v>21</v>
      </c>
      <c r="G457" s="262"/>
      <c r="H457" s="265">
        <v>0</v>
      </c>
      <c r="I457" s="266"/>
      <c r="J457" s="262"/>
      <c r="K457" s="262"/>
      <c r="L457" s="267"/>
      <c r="M457" s="268"/>
      <c r="N457" s="269"/>
      <c r="O457" s="269"/>
      <c r="P457" s="269"/>
      <c r="Q457" s="269"/>
      <c r="R457" s="269"/>
      <c r="S457" s="269"/>
      <c r="T457" s="270"/>
      <c r="AT457" s="271" t="s">
        <v>221</v>
      </c>
      <c r="AU457" s="271" t="s">
        <v>81</v>
      </c>
      <c r="AV457" s="13" t="s">
        <v>81</v>
      </c>
      <c r="AW457" s="13" t="s">
        <v>35</v>
      </c>
      <c r="AX457" s="13" t="s">
        <v>72</v>
      </c>
      <c r="AY457" s="271" t="s">
        <v>210</v>
      </c>
    </row>
    <row r="458" s="1" customFormat="1" ht="22.8" customHeight="1">
      <c r="B458" s="47"/>
      <c r="C458" s="236" t="s">
        <v>548</v>
      </c>
      <c r="D458" s="236" t="s">
        <v>212</v>
      </c>
      <c r="E458" s="237" t="s">
        <v>1059</v>
      </c>
      <c r="F458" s="238" t="s">
        <v>1060</v>
      </c>
      <c r="G458" s="239" t="s">
        <v>215</v>
      </c>
      <c r="H458" s="240">
        <v>30</v>
      </c>
      <c r="I458" s="241"/>
      <c r="J458" s="242">
        <f>ROUND(I458*H458,2)</f>
        <v>0</v>
      </c>
      <c r="K458" s="238" t="s">
        <v>216</v>
      </c>
      <c r="L458" s="73"/>
      <c r="M458" s="243" t="s">
        <v>21</v>
      </c>
      <c r="N458" s="244" t="s">
        <v>43</v>
      </c>
      <c r="O458" s="48"/>
      <c r="P458" s="245">
        <f>O458*H458</f>
        <v>0</v>
      </c>
      <c r="Q458" s="245">
        <v>0</v>
      </c>
      <c r="R458" s="245">
        <f>Q458*H458</f>
        <v>0</v>
      </c>
      <c r="S458" s="245">
        <v>0</v>
      </c>
      <c r="T458" s="246">
        <f>S458*H458</f>
        <v>0</v>
      </c>
      <c r="AR458" s="25" t="s">
        <v>217</v>
      </c>
      <c r="AT458" s="25" t="s">
        <v>212</v>
      </c>
      <c r="AU458" s="25" t="s">
        <v>81</v>
      </c>
      <c r="AY458" s="25" t="s">
        <v>210</v>
      </c>
      <c r="BE458" s="247">
        <f>IF(N458="základní",J458,0)</f>
        <v>0</v>
      </c>
      <c r="BF458" s="247">
        <f>IF(N458="snížená",J458,0)</f>
        <v>0</v>
      </c>
      <c r="BG458" s="247">
        <f>IF(N458="zákl. přenesená",J458,0)</f>
        <v>0</v>
      </c>
      <c r="BH458" s="247">
        <f>IF(N458="sníž. přenesená",J458,0)</f>
        <v>0</v>
      </c>
      <c r="BI458" s="247">
        <f>IF(N458="nulová",J458,0)</f>
        <v>0</v>
      </c>
      <c r="BJ458" s="25" t="s">
        <v>79</v>
      </c>
      <c r="BK458" s="247">
        <f>ROUND(I458*H458,2)</f>
        <v>0</v>
      </c>
      <c r="BL458" s="25" t="s">
        <v>217</v>
      </c>
      <c r="BM458" s="25" t="s">
        <v>1061</v>
      </c>
    </row>
    <row r="459" s="12" customFormat="1">
      <c r="B459" s="251"/>
      <c r="C459" s="252"/>
      <c r="D459" s="248" t="s">
        <v>221</v>
      </c>
      <c r="E459" s="253" t="s">
        <v>21</v>
      </c>
      <c r="F459" s="254" t="s">
        <v>845</v>
      </c>
      <c r="G459" s="252"/>
      <c r="H459" s="253" t="s">
        <v>21</v>
      </c>
      <c r="I459" s="255"/>
      <c r="J459" s="252"/>
      <c r="K459" s="252"/>
      <c r="L459" s="256"/>
      <c r="M459" s="257"/>
      <c r="N459" s="258"/>
      <c r="O459" s="258"/>
      <c r="P459" s="258"/>
      <c r="Q459" s="258"/>
      <c r="R459" s="258"/>
      <c r="S459" s="258"/>
      <c r="T459" s="259"/>
      <c r="AT459" s="260" t="s">
        <v>221</v>
      </c>
      <c r="AU459" s="260" t="s">
        <v>81</v>
      </c>
      <c r="AV459" s="12" t="s">
        <v>79</v>
      </c>
      <c r="AW459" s="12" t="s">
        <v>35</v>
      </c>
      <c r="AX459" s="12" t="s">
        <v>72</v>
      </c>
      <c r="AY459" s="260" t="s">
        <v>210</v>
      </c>
    </row>
    <row r="460" s="12" customFormat="1">
      <c r="B460" s="251"/>
      <c r="C460" s="252"/>
      <c r="D460" s="248" t="s">
        <v>221</v>
      </c>
      <c r="E460" s="253" t="s">
        <v>21</v>
      </c>
      <c r="F460" s="254" t="s">
        <v>1054</v>
      </c>
      <c r="G460" s="252"/>
      <c r="H460" s="253" t="s">
        <v>21</v>
      </c>
      <c r="I460" s="255"/>
      <c r="J460" s="252"/>
      <c r="K460" s="252"/>
      <c r="L460" s="256"/>
      <c r="M460" s="257"/>
      <c r="N460" s="258"/>
      <c r="O460" s="258"/>
      <c r="P460" s="258"/>
      <c r="Q460" s="258"/>
      <c r="R460" s="258"/>
      <c r="S460" s="258"/>
      <c r="T460" s="259"/>
      <c r="AT460" s="260" t="s">
        <v>221</v>
      </c>
      <c r="AU460" s="260" t="s">
        <v>81</v>
      </c>
      <c r="AV460" s="12" t="s">
        <v>79</v>
      </c>
      <c r="AW460" s="12" t="s">
        <v>35</v>
      </c>
      <c r="AX460" s="12" t="s">
        <v>72</v>
      </c>
      <c r="AY460" s="260" t="s">
        <v>210</v>
      </c>
    </row>
    <row r="461" s="13" customFormat="1">
      <c r="B461" s="261"/>
      <c r="C461" s="262"/>
      <c r="D461" s="248" t="s">
        <v>221</v>
      </c>
      <c r="E461" s="263" t="s">
        <v>21</v>
      </c>
      <c r="F461" s="264" t="s">
        <v>556</v>
      </c>
      <c r="G461" s="262"/>
      <c r="H461" s="265">
        <v>30</v>
      </c>
      <c r="I461" s="266"/>
      <c r="J461" s="262"/>
      <c r="K461" s="262"/>
      <c r="L461" s="267"/>
      <c r="M461" s="268"/>
      <c r="N461" s="269"/>
      <c r="O461" s="269"/>
      <c r="P461" s="269"/>
      <c r="Q461" s="269"/>
      <c r="R461" s="269"/>
      <c r="S461" s="269"/>
      <c r="T461" s="270"/>
      <c r="AT461" s="271" t="s">
        <v>221</v>
      </c>
      <c r="AU461" s="271" t="s">
        <v>81</v>
      </c>
      <c r="AV461" s="13" t="s">
        <v>81</v>
      </c>
      <c r="AW461" s="13" t="s">
        <v>35</v>
      </c>
      <c r="AX461" s="13" t="s">
        <v>79</v>
      </c>
      <c r="AY461" s="271" t="s">
        <v>210</v>
      </c>
    </row>
    <row r="462" s="1" customFormat="1" ht="22.8" customHeight="1">
      <c r="B462" s="47"/>
      <c r="C462" s="236" t="s">
        <v>552</v>
      </c>
      <c r="D462" s="236" t="s">
        <v>212</v>
      </c>
      <c r="E462" s="237" t="s">
        <v>1062</v>
      </c>
      <c r="F462" s="238" t="s">
        <v>1063</v>
      </c>
      <c r="G462" s="239" t="s">
        <v>215</v>
      </c>
      <c r="H462" s="240">
        <v>30</v>
      </c>
      <c r="I462" s="241"/>
      <c r="J462" s="242">
        <f>ROUND(I462*H462,2)</f>
        <v>0</v>
      </c>
      <c r="K462" s="238" t="s">
        <v>216</v>
      </c>
      <c r="L462" s="73"/>
      <c r="M462" s="243" t="s">
        <v>21</v>
      </c>
      <c r="N462" s="244" t="s">
        <v>43</v>
      </c>
      <c r="O462" s="48"/>
      <c r="P462" s="245">
        <f>O462*H462</f>
        <v>0</v>
      </c>
      <c r="Q462" s="245">
        <v>0</v>
      </c>
      <c r="R462" s="245">
        <f>Q462*H462</f>
        <v>0</v>
      </c>
      <c r="S462" s="245">
        <v>0</v>
      </c>
      <c r="T462" s="246">
        <f>S462*H462</f>
        <v>0</v>
      </c>
      <c r="AR462" s="25" t="s">
        <v>217</v>
      </c>
      <c r="AT462" s="25" t="s">
        <v>212</v>
      </c>
      <c r="AU462" s="25" t="s">
        <v>81</v>
      </c>
      <c r="AY462" s="25" t="s">
        <v>210</v>
      </c>
      <c r="BE462" s="247">
        <f>IF(N462="základní",J462,0)</f>
        <v>0</v>
      </c>
      <c r="BF462" s="247">
        <f>IF(N462="snížená",J462,0)</f>
        <v>0</v>
      </c>
      <c r="BG462" s="247">
        <f>IF(N462="zákl. přenesená",J462,0)</f>
        <v>0</v>
      </c>
      <c r="BH462" s="247">
        <f>IF(N462="sníž. přenesená",J462,0)</f>
        <v>0</v>
      </c>
      <c r="BI462" s="247">
        <f>IF(N462="nulová",J462,0)</f>
        <v>0</v>
      </c>
      <c r="BJ462" s="25" t="s">
        <v>79</v>
      </c>
      <c r="BK462" s="247">
        <f>ROUND(I462*H462,2)</f>
        <v>0</v>
      </c>
      <c r="BL462" s="25" t="s">
        <v>217</v>
      </c>
      <c r="BM462" s="25" t="s">
        <v>1064</v>
      </c>
    </row>
    <row r="463" s="12" customFormat="1">
      <c r="B463" s="251"/>
      <c r="C463" s="252"/>
      <c r="D463" s="248" t="s">
        <v>221</v>
      </c>
      <c r="E463" s="253" t="s">
        <v>21</v>
      </c>
      <c r="F463" s="254" t="s">
        <v>845</v>
      </c>
      <c r="G463" s="252"/>
      <c r="H463" s="253" t="s">
        <v>21</v>
      </c>
      <c r="I463" s="255"/>
      <c r="J463" s="252"/>
      <c r="K463" s="252"/>
      <c r="L463" s="256"/>
      <c r="M463" s="257"/>
      <c r="N463" s="258"/>
      <c r="O463" s="258"/>
      <c r="P463" s="258"/>
      <c r="Q463" s="258"/>
      <c r="R463" s="258"/>
      <c r="S463" s="258"/>
      <c r="T463" s="259"/>
      <c r="AT463" s="260" t="s">
        <v>221</v>
      </c>
      <c r="AU463" s="260" t="s">
        <v>81</v>
      </c>
      <c r="AV463" s="12" t="s">
        <v>79</v>
      </c>
      <c r="AW463" s="12" t="s">
        <v>35</v>
      </c>
      <c r="AX463" s="12" t="s">
        <v>72</v>
      </c>
      <c r="AY463" s="260" t="s">
        <v>210</v>
      </c>
    </row>
    <row r="464" s="12" customFormat="1">
      <c r="B464" s="251"/>
      <c r="C464" s="252"/>
      <c r="D464" s="248" t="s">
        <v>221</v>
      </c>
      <c r="E464" s="253" t="s">
        <v>21</v>
      </c>
      <c r="F464" s="254" t="s">
        <v>1054</v>
      </c>
      <c r="G464" s="252"/>
      <c r="H464" s="253" t="s">
        <v>21</v>
      </c>
      <c r="I464" s="255"/>
      <c r="J464" s="252"/>
      <c r="K464" s="252"/>
      <c r="L464" s="256"/>
      <c r="M464" s="257"/>
      <c r="N464" s="258"/>
      <c r="O464" s="258"/>
      <c r="P464" s="258"/>
      <c r="Q464" s="258"/>
      <c r="R464" s="258"/>
      <c r="S464" s="258"/>
      <c r="T464" s="259"/>
      <c r="AT464" s="260" t="s">
        <v>221</v>
      </c>
      <c r="AU464" s="260" t="s">
        <v>81</v>
      </c>
      <c r="AV464" s="12" t="s">
        <v>79</v>
      </c>
      <c r="AW464" s="12" t="s">
        <v>35</v>
      </c>
      <c r="AX464" s="12" t="s">
        <v>72</v>
      </c>
      <c r="AY464" s="260" t="s">
        <v>210</v>
      </c>
    </row>
    <row r="465" s="13" customFormat="1">
      <c r="B465" s="261"/>
      <c r="C465" s="262"/>
      <c r="D465" s="248" t="s">
        <v>221</v>
      </c>
      <c r="E465" s="263" t="s">
        <v>21</v>
      </c>
      <c r="F465" s="264" t="s">
        <v>556</v>
      </c>
      <c r="G465" s="262"/>
      <c r="H465" s="265">
        <v>30</v>
      </c>
      <c r="I465" s="266"/>
      <c r="J465" s="262"/>
      <c r="K465" s="262"/>
      <c r="L465" s="267"/>
      <c r="M465" s="268"/>
      <c r="N465" s="269"/>
      <c r="O465" s="269"/>
      <c r="P465" s="269"/>
      <c r="Q465" s="269"/>
      <c r="R465" s="269"/>
      <c r="S465" s="269"/>
      <c r="T465" s="270"/>
      <c r="AT465" s="271" t="s">
        <v>221</v>
      </c>
      <c r="AU465" s="271" t="s">
        <v>81</v>
      </c>
      <c r="AV465" s="13" t="s">
        <v>81</v>
      </c>
      <c r="AW465" s="13" t="s">
        <v>35</v>
      </c>
      <c r="AX465" s="13" t="s">
        <v>79</v>
      </c>
      <c r="AY465" s="271" t="s">
        <v>210</v>
      </c>
    </row>
    <row r="466" s="1" customFormat="1" ht="57" customHeight="1">
      <c r="B466" s="47"/>
      <c r="C466" s="236" t="s">
        <v>559</v>
      </c>
      <c r="D466" s="236" t="s">
        <v>212</v>
      </c>
      <c r="E466" s="237" t="s">
        <v>1065</v>
      </c>
      <c r="F466" s="238" t="s">
        <v>1066</v>
      </c>
      <c r="G466" s="239" t="s">
        <v>215</v>
      </c>
      <c r="H466" s="240">
        <v>120</v>
      </c>
      <c r="I466" s="241"/>
      <c r="J466" s="242">
        <f>ROUND(I466*H466,2)</f>
        <v>0</v>
      </c>
      <c r="K466" s="238" t="s">
        <v>216</v>
      </c>
      <c r="L466" s="73"/>
      <c r="M466" s="243" t="s">
        <v>21</v>
      </c>
      <c r="N466" s="244" t="s">
        <v>43</v>
      </c>
      <c r="O466" s="48"/>
      <c r="P466" s="245">
        <f>O466*H466</f>
        <v>0</v>
      </c>
      <c r="Q466" s="245">
        <v>0.10362</v>
      </c>
      <c r="R466" s="245">
        <f>Q466*H466</f>
        <v>12.4344</v>
      </c>
      <c r="S466" s="245">
        <v>0</v>
      </c>
      <c r="T466" s="246">
        <f>S466*H466</f>
        <v>0</v>
      </c>
      <c r="AR466" s="25" t="s">
        <v>217</v>
      </c>
      <c r="AT466" s="25" t="s">
        <v>212</v>
      </c>
      <c r="AU466" s="25" t="s">
        <v>81</v>
      </c>
      <c r="AY466" s="25" t="s">
        <v>210</v>
      </c>
      <c r="BE466" s="247">
        <f>IF(N466="základní",J466,0)</f>
        <v>0</v>
      </c>
      <c r="BF466" s="247">
        <f>IF(N466="snížená",J466,0)</f>
        <v>0</v>
      </c>
      <c r="BG466" s="247">
        <f>IF(N466="zákl. přenesená",J466,0)</f>
        <v>0</v>
      </c>
      <c r="BH466" s="247">
        <f>IF(N466="sníž. přenesená",J466,0)</f>
        <v>0</v>
      </c>
      <c r="BI466" s="247">
        <f>IF(N466="nulová",J466,0)</f>
        <v>0</v>
      </c>
      <c r="BJ466" s="25" t="s">
        <v>79</v>
      </c>
      <c r="BK466" s="247">
        <f>ROUND(I466*H466,2)</f>
        <v>0</v>
      </c>
      <c r="BL466" s="25" t="s">
        <v>217</v>
      </c>
      <c r="BM466" s="25" t="s">
        <v>1067</v>
      </c>
    </row>
    <row r="467" s="1" customFormat="1">
      <c r="B467" s="47"/>
      <c r="C467" s="75"/>
      <c r="D467" s="248" t="s">
        <v>219</v>
      </c>
      <c r="E467" s="75"/>
      <c r="F467" s="249" t="s">
        <v>1068</v>
      </c>
      <c r="G467" s="75"/>
      <c r="H467" s="75"/>
      <c r="I467" s="204"/>
      <c r="J467" s="75"/>
      <c r="K467" s="75"/>
      <c r="L467" s="73"/>
      <c r="M467" s="250"/>
      <c r="N467" s="48"/>
      <c r="O467" s="48"/>
      <c r="P467" s="48"/>
      <c r="Q467" s="48"/>
      <c r="R467" s="48"/>
      <c r="S467" s="48"/>
      <c r="T467" s="96"/>
      <c r="AT467" s="25" t="s">
        <v>219</v>
      </c>
      <c r="AU467" s="25" t="s">
        <v>81</v>
      </c>
    </row>
    <row r="468" s="12" customFormat="1">
      <c r="B468" s="251"/>
      <c r="C468" s="252"/>
      <c r="D468" s="248" t="s">
        <v>221</v>
      </c>
      <c r="E468" s="253" t="s">
        <v>21</v>
      </c>
      <c r="F468" s="254" t="s">
        <v>845</v>
      </c>
      <c r="G468" s="252"/>
      <c r="H468" s="253" t="s">
        <v>21</v>
      </c>
      <c r="I468" s="255"/>
      <c r="J468" s="252"/>
      <c r="K468" s="252"/>
      <c r="L468" s="256"/>
      <c r="M468" s="257"/>
      <c r="N468" s="258"/>
      <c r="O468" s="258"/>
      <c r="P468" s="258"/>
      <c r="Q468" s="258"/>
      <c r="R468" s="258"/>
      <c r="S468" s="258"/>
      <c r="T468" s="259"/>
      <c r="AT468" s="260" t="s">
        <v>221</v>
      </c>
      <c r="AU468" s="260" t="s">
        <v>81</v>
      </c>
      <c r="AV468" s="12" t="s">
        <v>79</v>
      </c>
      <c r="AW468" s="12" t="s">
        <v>35</v>
      </c>
      <c r="AX468" s="12" t="s">
        <v>72</v>
      </c>
      <c r="AY468" s="260" t="s">
        <v>210</v>
      </c>
    </row>
    <row r="469" s="12" customFormat="1">
      <c r="B469" s="251"/>
      <c r="C469" s="252"/>
      <c r="D469" s="248" t="s">
        <v>221</v>
      </c>
      <c r="E469" s="253" t="s">
        <v>21</v>
      </c>
      <c r="F469" s="254" t="s">
        <v>1069</v>
      </c>
      <c r="G469" s="252"/>
      <c r="H469" s="253" t="s">
        <v>21</v>
      </c>
      <c r="I469" s="255"/>
      <c r="J469" s="252"/>
      <c r="K469" s="252"/>
      <c r="L469" s="256"/>
      <c r="M469" s="257"/>
      <c r="N469" s="258"/>
      <c r="O469" s="258"/>
      <c r="P469" s="258"/>
      <c r="Q469" s="258"/>
      <c r="R469" s="258"/>
      <c r="S469" s="258"/>
      <c r="T469" s="259"/>
      <c r="AT469" s="260" t="s">
        <v>221</v>
      </c>
      <c r="AU469" s="260" t="s">
        <v>81</v>
      </c>
      <c r="AV469" s="12" t="s">
        <v>79</v>
      </c>
      <c r="AW469" s="12" t="s">
        <v>35</v>
      </c>
      <c r="AX469" s="12" t="s">
        <v>72</v>
      </c>
      <c r="AY469" s="260" t="s">
        <v>210</v>
      </c>
    </row>
    <row r="470" s="13" customFormat="1">
      <c r="B470" s="261"/>
      <c r="C470" s="262"/>
      <c r="D470" s="248" t="s">
        <v>221</v>
      </c>
      <c r="E470" s="263" t="s">
        <v>21</v>
      </c>
      <c r="F470" s="264" t="s">
        <v>1070</v>
      </c>
      <c r="G470" s="262"/>
      <c r="H470" s="265">
        <v>120</v>
      </c>
      <c r="I470" s="266"/>
      <c r="J470" s="262"/>
      <c r="K470" s="262"/>
      <c r="L470" s="267"/>
      <c r="M470" s="268"/>
      <c r="N470" s="269"/>
      <c r="O470" s="269"/>
      <c r="P470" s="269"/>
      <c r="Q470" s="269"/>
      <c r="R470" s="269"/>
      <c r="S470" s="269"/>
      <c r="T470" s="270"/>
      <c r="AT470" s="271" t="s">
        <v>221</v>
      </c>
      <c r="AU470" s="271" t="s">
        <v>81</v>
      </c>
      <c r="AV470" s="13" t="s">
        <v>81</v>
      </c>
      <c r="AW470" s="13" t="s">
        <v>35</v>
      </c>
      <c r="AX470" s="13" t="s">
        <v>79</v>
      </c>
      <c r="AY470" s="271" t="s">
        <v>210</v>
      </c>
    </row>
    <row r="471" s="1" customFormat="1" ht="14.4" customHeight="1">
      <c r="B471" s="47"/>
      <c r="C471" s="284" t="s">
        <v>563</v>
      </c>
      <c r="D471" s="284" t="s">
        <v>328</v>
      </c>
      <c r="E471" s="285" t="s">
        <v>1071</v>
      </c>
      <c r="F471" s="286" t="s">
        <v>1072</v>
      </c>
      <c r="G471" s="287" t="s">
        <v>215</v>
      </c>
      <c r="H471" s="288">
        <v>126</v>
      </c>
      <c r="I471" s="289"/>
      <c r="J471" s="290">
        <f>ROUND(I471*H471,2)</f>
        <v>0</v>
      </c>
      <c r="K471" s="286" t="s">
        <v>21</v>
      </c>
      <c r="L471" s="291"/>
      <c r="M471" s="292" t="s">
        <v>21</v>
      </c>
      <c r="N471" s="293" t="s">
        <v>43</v>
      </c>
      <c r="O471" s="48"/>
      <c r="P471" s="245">
        <f>O471*H471</f>
        <v>0</v>
      </c>
      <c r="Q471" s="245">
        <v>0.17599999999999999</v>
      </c>
      <c r="R471" s="245">
        <f>Q471*H471</f>
        <v>22.175999999999998</v>
      </c>
      <c r="S471" s="245">
        <v>0</v>
      </c>
      <c r="T471" s="246">
        <f>S471*H471</f>
        <v>0</v>
      </c>
      <c r="AR471" s="25" t="s">
        <v>262</v>
      </c>
      <c r="AT471" s="25" t="s">
        <v>328</v>
      </c>
      <c r="AU471" s="25" t="s">
        <v>81</v>
      </c>
      <c r="AY471" s="25" t="s">
        <v>210</v>
      </c>
      <c r="BE471" s="247">
        <f>IF(N471="základní",J471,0)</f>
        <v>0</v>
      </c>
      <c r="BF471" s="247">
        <f>IF(N471="snížená",J471,0)</f>
        <v>0</v>
      </c>
      <c r="BG471" s="247">
        <f>IF(N471="zákl. přenesená",J471,0)</f>
        <v>0</v>
      </c>
      <c r="BH471" s="247">
        <f>IF(N471="sníž. přenesená",J471,0)</f>
        <v>0</v>
      </c>
      <c r="BI471" s="247">
        <f>IF(N471="nulová",J471,0)</f>
        <v>0</v>
      </c>
      <c r="BJ471" s="25" t="s">
        <v>79</v>
      </c>
      <c r="BK471" s="247">
        <f>ROUND(I471*H471,2)</f>
        <v>0</v>
      </c>
      <c r="BL471" s="25" t="s">
        <v>217</v>
      </c>
      <c r="BM471" s="25" t="s">
        <v>1073</v>
      </c>
    </row>
    <row r="472" s="13" customFormat="1">
      <c r="B472" s="261"/>
      <c r="C472" s="262"/>
      <c r="D472" s="248" t="s">
        <v>221</v>
      </c>
      <c r="E472" s="262"/>
      <c r="F472" s="264" t="s">
        <v>1074</v>
      </c>
      <c r="G472" s="262"/>
      <c r="H472" s="265">
        <v>126</v>
      </c>
      <c r="I472" s="266"/>
      <c r="J472" s="262"/>
      <c r="K472" s="262"/>
      <c r="L472" s="267"/>
      <c r="M472" s="268"/>
      <c r="N472" s="269"/>
      <c r="O472" s="269"/>
      <c r="P472" s="269"/>
      <c r="Q472" s="269"/>
      <c r="R472" s="269"/>
      <c r="S472" s="269"/>
      <c r="T472" s="270"/>
      <c r="AT472" s="271" t="s">
        <v>221</v>
      </c>
      <c r="AU472" s="271" t="s">
        <v>81</v>
      </c>
      <c r="AV472" s="13" t="s">
        <v>81</v>
      </c>
      <c r="AW472" s="13" t="s">
        <v>6</v>
      </c>
      <c r="AX472" s="13" t="s">
        <v>79</v>
      </c>
      <c r="AY472" s="271" t="s">
        <v>210</v>
      </c>
    </row>
    <row r="473" s="11" customFormat="1" ht="29.88" customHeight="1">
      <c r="B473" s="220"/>
      <c r="C473" s="221"/>
      <c r="D473" s="222" t="s">
        <v>71</v>
      </c>
      <c r="E473" s="234" t="s">
        <v>248</v>
      </c>
      <c r="F473" s="234" t="s">
        <v>374</v>
      </c>
      <c r="G473" s="221"/>
      <c r="H473" s="221"/>
      <c r="I473" s="224"/>
      <c r="J473" s="235">
        <f>BK473</f>
        <v>0</v>
      </c>
      <c r="K473" s="221"/>
      <c r="L473" s="226"/>
      <c r="M473" s="227"/>
      <c r="N473" s="228"/>
      <c r="O473" s="228"/>
      <c r="P473" s="229">
        <f>SUM(P474:P606)</f>
        <v>0</v>
      </c>
      <c r="Q473" s="228"/>
      <c r="R473" s="229">
        <f>SUM(R474:R606)</f>
        <v>59.034579409999992</v>
      </c>
      <c r="S473" s="228"/>
      <c r="T473" s="230">
        <f>SUM(T474:T606)</f>
        <v>0</v>
      </c>
      <c r="AR473" s="231" t="s">
        <v>79</v>
      </c>
      <c r="AT473" s="232" t="s">
        <v>71</v>
      </c>
      <c r="AU473" s="232" t="s">
        <v>79</v>
      </c>
      <c r="AY473" s="231" t="s">
        <v>210</v>
      </c>
      <c r="BK473" s="233">
        <f>SUM(BK474:BK606)</f>
        <v>0</v>
      </c>
    </row>
    <row r="474" s="1" customFormat="1" ht="22.8" customHeight="1">
      <c r="B474" s="47"/>
      <c r="C474" s="236" t="s">
        <v>567</v>
      </c>
      <c r="D474" s="236" t="s">
        <v>212</v>
      </c>
      <c r="E474" s="237" t="s">
        <v>1075</v>
      </c>
      <c r="F474" s="238" t="s">
        <v>1076</v>
      </c>
      <c r="G474" s="239" t="s">
        <v>215</v>
      </c>
      <c r="H474" s="240">
        <v>10.73</v>
      </c>
      <c r="I474" s="241"/>
      <c r="J474" s="242">
        <f>ROUND(I474*H474,2)</f>
        <v>0</v>
      </c>
      <c r="K474" s="238" t="s">
        <v>216</v>
      </c>
      <c r="L474" s="73"/>
      <c r="M474" s="243" t="s">
        <v>21</v>
      </c>
      <c r="N474" s="244" t="s">
        <v>43</v>
      </c>
      <c r="O474" s="48"/>
      <c r="P474" s="245">
        <f>O474*H474</f>
        <v>0</v>
      </c>
      <c r="Q474" s="245">
        <v>0.00025999999999999998</v>
      </c>
      <c r="R474" s="245">
        <f>Q474*H474</f>
        <v>0.0027897999999999998</v>
      </c>
      <c r="S474" s="245">
        <v>0</v>
      </c>
      <c r="T474" s="246">
        <f>S474*H474</f>
        <v>0</v>
      </c>
      <c r="AR474" s="25" t="s">
        <v>217</v>
      </c>
      <c r="AT474" s="25" t="s">
        <v>212</v>
      </c>
      <c r="AU474" s="25" t="s">
        <v>81</v>
      </c>
      <c r="AY474" s="25" t="s">
        <v>210</v>
      </c>
      <c r="BE474" s="247">
        <f>IF(N474="základní",J474,0)</f>
        <v>0</v>
      </c>
      <c r="BF474" s="247">
        <f>IF(N474="snížená",J474,0)</f>
        <v>0</v>
      </c>
      <c r="BG474" s="247">
        <f>IF(N474="zákl. přenesená",J474,0)</f>
        <v>0</v>
      </c>
      <c r="BH474" s="247">
        <f>IF(N474="sníž. přenesená",J474,0)</f>
        <v>0</v>
      </c>
      <c r="BI474" s="247">
        <f>IF(N474="nulová",J474,0)</f>
        <v>0</v>
      </c>
      <c r="BJ474" s="25" t="s">
        <v>79</v>
      </c>
      <c r="BK474" s="247">
        <f>ROUND(I474*H474,2)</f>
        <v>0</v>
      </c>
      <c r="BL474" s="25" t="s">
        <v>217</v>
      </c>
      <c r="BM474" s="25" t="s">
        <v>1077</v>
      </c>
    </row>
    <row r="475" s="12" customFormat="1">
      <c r="B475" s="251"/>
      <c r="C475" s="252"/>
      <c r="D475" s="248" t="s">
        <v>221</v>
      </c>
      <c r="E475" s="253" t="s">
        <v>21</v>
      </c>
      <c r="F475" s="254" t="s">
        <v>845</v>
      </c>
      <c r="G475" s="252"/>
      <c r="H475" s="253" t="s">
        <v>21</v>
      </c>
      <c r="I475" s="255"/>
      <c r="J475" s="252"/>
      <c r="K475" s="252"/>
      <c r="L475" s="256"/>
      <c r="M475" s="257"/>
      <c r="N475" s="258"/>
      <c r="O475" s="258"/>
      <c r="P475" s="258"/>
      <c r="Q475" s="258"/>
      <c r="R475" s="258"/>
      <c r="S475" s="258"/>
      <c r="T475" s="259"/>
      <c r="AT475" s="260" t="s">
        <v>221</v>
      </c>
      <c r="AU475" s="260" t="s">
        <v>81</v>
      </c>
      <c r="AV475" s="12" t="s">
        <v>79</v>
      </c>
      <c r="AW475" s="12" t="s">
        <v>35</v>
      </c>
      <c r="AX475" s="12" t="s">
        <v>72</v>
      </c>
      <c r="AY475" s="260" t="s">
        <v>210</v>
      </c>
    </row>
    <row r="476" s="12" customFormat="1">
      <c r="B476" s="251"/>
      <c r="C476" s="252"/>
      <c r="D476" s="248" t="s">
        <v>221</v>
      </c>
      <c r="E476" s="253" t="s">
        <v>21</v>
      </c>
      <c r="F476" s="254" t="s">
        <v>1078</v>
      </c>
      <c r="G476" s="252"/>
      <c r="H476" s="253" t="s">
        <v>21</v>
      </c>
      <c r="I476" s="255"/>
      <c r="J476" s="252"/>
      <c r="K476" s="252"/>
      <c r="L476" s="256"/>
      <c r="M476" s="257"/>
      <c r="N476" s="258"/>
      <c r="O476" s="258"/>
      <c r="P476" s="258"/>
      <c r="Q476" s="258"/>
      <c r="R476" s="258"/>
      <c r="S476" s="258"/>
      <c r="T476" s="259"/>
      <c r="AT476" s="260" t="s">
        <v>221</v>
      </c>
      <c r="AU476" s="260" t="s">
        <v>81</v>
      </c>
      <c r="AV476" s="12" t="s">
        <v>79</v>
      </c>
      <c r="AW476" s="12" t="s">
        <v>35</v>
      </c>
      <c r="AX476" s="12" t="s">
        <v>72</v>
      </c>
      <c r="AY476" s="260" t="s">
        <v>210</v>
      </c>
    </row>
    <row r="477" s="13" customFormat="1">
      <c r="B477" s="261"/>
      <c r="C477" s="262"/>
      <c r="D477" s="248" t="s">
        <v>221</v>
      </c>
      <c r="E477" s="263" t="s">
        <v>21</v>
      </c>
      <c r="F477" s="264" t="s">
        <v>1079</v>
      </c>
      <c r="G477" s="262"/>
      <c r="H477" s="265">
        <v>10.73</v>
      </c>
      <c r="I477" s="266"/>
      <c r="J477" s="262"/>
      <c r="K477" s="262"/>
      <c r="L477" s="267"/>
      <c r="M477" s="268"/>
      <c r="N477" s="269"/>
      <c r="O477" s="269"/>
      <c r="P477" s="269"/>
      <c r="Q477" s="269"/>
      <c r="R477" s="269"/>
      <c r="S477" s="269"/>
      <c r="T477" s="270"/>
      <c r="AT477" s="271" t="s">
        <v>221</v>
      </c>
      <c r="AU477" s="271" t="s">
        <v>81</v>
      </c>
      <c r="AV477" s="13" t="s">
        <v>81</v>
      </c>
      <c r="AW477" s="13" t="s">
        <v>35</v>
      </c>
      <c r="AX477" s="13" t="s">
        <v>79</v>
      </c>
      <c r="AY477" s="271" t="s">
        <v>210</v>
      </c>
    </row>
    <row r="478" s="1" customFormat="1" ht="34.2" customHeight="1">
      <c r="B478" s="47"/>
      <c r="C478" s="236" t="s">
        <v>579</v>
      </c>
      <c r="D478" s="236" t="s">
        <v>212</v>
      </c>
      <c r="E478" s="237" t="s">
        <v>1080</v>
      </c>
      <c r="F478" s="238" t="s">
        <v>1081</v>
      </c>
      <c r="G478" s="239" t="s">
        <v>215</v>
      </c>
      <c r="H478" s="240">
        <v>10.73</v>
      </c>
      <c r="I478" s="241"/>
      <c r="J478" s="242">
        <f>ROUND(I478*H478,2)</f>
        <v>0</v>
      </c>
      <c r="K478" s="238" t="s">
        <v>216</v>
      </c>
      <c r="L478" s="73"/>
      <c r="M478" s="243" t="s">
        <v>21</v>
      </c>
      <c r="N478" s="244" t="s">
        <v>43</v>
      </c>
      <c r="O478" s="48"/>
      <c r="P478" s="245">
        <f>O478*H478</f>
        <v>0</v>
      </c>
      <c r="Q478" s="245">
        <v>0.01575</v>
      </c>
      <c r="R478" s="245">
        <f>Q478*H478</f>
        <v>0.1689975</v>
      </c>
      <c r="S478" s="245">
        <v>0</v>
      </c>
      <c r="T478" s="246">
        <f>S478*H478</f>
        <v>0</v>
      </c>
      <c r="AR478" s="25" t="s">
        <v>217</v>
      </c>
      <c r="AT478" s="25" t="s">
        <v>212</v>
      </c>
      <c r="AU478" s="25" t="s">
        <v>81</v>
      </c>
      <c r="AY478" s="25" t="s">
        <v>210</v>
      </c>
      <c r="BE478" s="247">
        <f>IF(N478="základní",J478,0)</f>
        <v>0</v>
      </c>
      <c r="BF478" s="247">
        <f>IF(N478="snížená",J478,0)</f>
        <v>0</v>
      </c>
      <c r="BG478" s="247">
        <f>IF(N478="zákl. přenesená",J478,0)</f>
        <v>0</v>
      </c>
      <c r="BH478" s="247">
        <f>IF(N478="sníž. přenesená",J478,0)</f>
        <v>0</v>
      </c>
      <c r="BI478" s="247">
        <f>IF(N478="nulová",J478,0)</f>
        <v>0</v>
      </c>
      <c r="BJ478" s="25" t="s">
        <v>79</v>
      </c>
      <c r="BK478" s="247">
        <f>ROUND(I478*H478,2)</f>
        <v>0</v>
      </c>
      <c r="BL478" s="25" t="s">
        <v>217</v>
      </c>
      <c r="BM478" s="25" t="s">
        <v>1082</v>
      </c>
    </row>
    <row r="479" s="1" customFormat="1">
      <c r="B479" s="47"/>
      <c r="C479" s="75"/>
      <c r="D479" s="248" t="s">
        <v>219</v>
      </c>
      <c r="E479" s="75"/>
      <c r="F479" s="249" t="s">
        <v>1083</v>
      </c>
      <c r="G479" s="75"/>
      <c r="H479" s="75"/>
      <c r="I479" s="204"/>
      <c r="J479" s="75"/>
      <c r="K479" s="75"/>
      <c r="L479" s="73"/>
      <c r="M479" s="250"/>
      <c r="N479" s="48"/>
      <c r="O479" s="48"/>
      <c r="P479" s="48"/>
      <c r="Q479" s="48"/>
      <c r="R479" s="48"/>
      <c r="S479" s="48"/>
      <c r="T479" s="96"/>
      <c r="AT479" s="25" t="s">
        <v>219</v>
      </c>
      <c r="AU479" s="25" t="s">
        <v>81</v>
      </c>
    </row>
    <row r="480" s="12" customFormat="1">
      <c r="B480" s="251"/>
      <c r="C480" s="252"/>
      <c r="D480" s="248" t="s">
        <v>221</v>
      </c>
      <c r="E480" s="253" t="s">
        <v>21</v>
      </c>
      <c r="F480" s="254" t="s">
        <v>845</v>
      </c>
      <c r="G480" s="252"/>
      <c r="H480" s="253" t="s">
        <v>21</v>
      </c>
      <c r="I480" s="255"/>
      <c r="J480" s="252"/>
      <c r="K480" s="252"/>
      <c r="L480" s="256"/>
      <c r="M480" s="257"/>
      <c r="N480" s="258"/>
      <c r="O480" s="258"/>
      <c r="P480" s="258"/>
      <c r="Q480" s="258"/>
      <c r="R480" s="258"/>
      <c r="S480" s="258"/>
      <c r="T480" s="259"/>
      <c r="AT480" s="260" t="s">
        <v>221</v>
      </c>
      <c r="AU480" s="260" t="s">
        <v>81</v>
      </c>
      <c r="AV480" s="12" t="s">
        <v>79</v>
      </c>
      <c r="AW480" s="12" t="s">
        <v>35</v>
      </c>
      <c r="AX480" s="12" t="s">
        <v>72</v>
      </c>
      <c r="AY480" s="260" t="s">
        <v>210</v>
      </c>
    </row>
    <row r="481" s="12" customFormat="1">
      <c r="B481" s="251"/>
      <c r="C481" s="252"/>
      <c r="D481" s="248" t="s">
        <v>221</v>
      </c>
      <c r="E481" s="253" t="s">
        <v>21</v>
      </c>
      <c r="F481" s="254" t="s">
        <v>1078</v>
      </c>
      <c r="G481" s="252"/>
      <c r="H481" s="253" t="s">
        <v>21</v>
      </c>
      <c r="I481" s="255"/>
      <c r="J481" s="252"/>
      <c r="K481" s="252"/>
      <c r="L481" s="256"/>
      <c r="M481" s="257"/>
      <c r="N481" s="258"/>
      <c r="O481" s="258"/>
      <c r="P481" s="258"/>
      <c r="Q481" s="258"/>
      <c r="R481" s="258"/>
      <c r="S481" s="258"/>
      <c r="T481" s="259"/>
      <c r="AT481" s="260" t="s">
        <v>221</v>
      </c>
      <c r="AU481" s="260" t="s">
        <v>81</v>
      </c>
      <c r="AV481" s="12" t="s">
        <v>79</v>
      </c>
      <c r="AW481" s="12" t="s">
        <v>35</v>
      </c>
      <c r="AX481" s="12" t="s">
        <v>72</v>
      </c>
      <c r="AY481" s="260" t="s">
        <v>210</v>
      </c>
    </row>
    <row r="482" s="13" customFormat="1">
      <c r="B482" s="261"/>
      <c r="C482" s="262"/>
      <c r="D482" s="248" t="s">
        <v>221</v>
      </c>
      <c r="E482" s="263" t="s">
        <v>21</v>
      </c>
      <c r="F482" s="264" t="s">
        <v>1079</v>
      </c>
      <c r="G482" s="262"/>
      <c r="H482" s="265">
        <v>10.73</v>
      </c>
      <c r="I482" s="266"/>
      <c r="J482" s="262"/>
      <c r="K482" s="262"/>
      <c r="L482" s="267"/>
      <c r="M482" s="268"/>
      <c r="N482" s="269"/>
      <c r="O482" s="269"/>
      <c r="P482" s="269"/>
      <c r="Q482" s="269"/>
      <c r="R482" s="269"/>
      <c r="S482" s="269"/>
      <c r="T482" s="270"/>
      <c r="AT482" s="271" t="s">
        <v>221</v>
      </c>
      <c r="AU482" s="271" t="s">
        <v>81</v>
      </c>
      <c r="AV482" s="13" t="s">
        <v>81</v>
      </c>
      <c r="AW482" s="13" t="s">
        <v>35</v>
      </c>
      <c r="AX482" s="13" t="s">
        <v>79</v>
      </c>
      <c r="AY482" s="271" t="s">
        <v>210</v>
      </c>
    </row>
    <row r="483" s="1" customFormat="1" ht="22.8" customHeight="1">
      <c r="B483" s="47"/>
      <c r="C483" s="236" t="s">
        <v>585</v>
      </c>
      <c r="D483" s="236" t="s">
        <v>212</v>
      </c>
      <c r="E483" s="237" t="s">
        <v>1084</v>
      </c>
      <c r="F483" s="238" t="s">
        <v>1085</v>
      </c>
      <c r="G483" s="239" t="s">
        <v>215</v>
      </c>
      <c r="H483" s="240">
        <v>164.53</v>
      </c>
      <c r="I483" s="241"/>
      <c r="J483" s="242">
        <f>ROUND(I483*H483,2)</f>
        <v>0</v>
      </c>
      <c r="K483" s="238" t="s">
        <v>216</v>
      </c>
      <c r="L483" s="73"/>
      <c r="M483" s="243" t="s">
        <v>21</v>
      </c>
      <c r="N483" s="244" t="s">
        <v>43</v>
      </c>
      <c r="O483" s="48"/>
      <c r="P483" s="245">
        <f>O483*H483</f>
        <v>0</v>
      </c>
      <c r="Q483" s="245">
        <v>0.000263</v>
      </c>
      <c r="R483" s="245">
        <f>Q483*H483</f>
        <v>0.04327139</v>
      </c>
      <c r="S483" s="245">
        <v>0</v>
      </c>
      <c r="T483" s="246">
        <f>S483*H483</f>
        <v>0</v>
      </c>
      <c r="AR483" s="25" t="s">
        <v>217</v>
      </c>
      <c r="AT483" s="25" t="s">
        <v>212</v>
      </c>
      <c r="AU483" s="25" t="s">
        <v>81</v>
      </c>
      <c r="AY483" s="25" t="s">
        <v>210</v>
      </c>
      <c r="BE483" s="247">
        <f>IF(N483="základní",J483,0)</f>
        <v>0</v>
      </c>
      <c r="BF483" s="247">
        <f>IF(N483="snížená",J483,0)</f>
        <v>0</v>
      </c>
      <c r="BG483" s="247">
        <f>IF(N483="zákl. přenesená",J483,0)</f>
        <v>0</v>
      </c>
      <c r="BH483" s="247">
        <f>IF(N483="sníž. přenesená",J483,0)</f>
        <v>0</v>
      </c>
      <c r="BI483" s="247">
        <f>IF(N483="nulová",J483,0)</f>
        <v>0</v>
      </c>
      <c r="BJ483" s="25" t="s">
        <v>79</v>
      </c>
      <c r="BK483" s="247">
        <f>ROUND(I483*H483,2)</f>
        <v>0</v>
      </c>
      <c r="BL483" s="25" t="s">
        <v>217</v>
      </c>
      <c r="BM483" s="25" t="s">
        <v>1086</v>
      </c>
    </row>
    <row r="484" s="12" customFormat="1">
      <c r="B484" s="251"/>
      <c r="C484" s="252"/>
      <c r="D484" s="248" t="s">
        <v>221</v>
      </c>
      <c r="E484" s="253" t="s">
        <v>21</v>
      </c>
      <c r="F484" s="254" t="s">
        <v>845</v>
      </c>
      <c r="G484" s="252"/>
      <c r="H484" s="253" t="s">
        <v>21</v>
      </c>
      <c r="I484" s="255"/>
      <c r="J484" s="252"/>
      <c r="K484" s="252"/>
      <c r="L484" s="256"/>
      <c r="M484" s="257"/>
      <c r="N484" s="258"/>
      <c r="O484" s="258"/>
      <c r="P484" s="258"/>
      <c r="Q484" s="258"/>
      <c r="R484" s="258"/>
      <c r="S484" s="258"/>
      <c r="T484" s="259"/>
      <c r="AT484" s="260" t="s">
        <v>221</v>
      </c>
      <c r="AU484" s="260" t="s">
        <v>81</v>
      </c>
      <c r="AV484" s="12" t="s">
        <v>79</v>
      </c>
      <c r="AW484" s="12" t="s">
        <v>35</v>
      </c>
      <c r="AX484" s="12" t="s">
        <v>72</v>
      </c>
      <c r="AY484" s="260" t="s">
        <v>210</v>
      </c>
    </row>
    <row r="485" s="12" customFormat="1">
      <c r="B485" s="251"/>
      <c r="C485" s="252"/>
      <c r="D485" s="248" t="s">
        <v>221</v>
      </c>
      <c r="E485" s="253" t="s">
        <v>21</v>
      </c>
      <c r="F485" s="254" t="s">
        <v>1087</v>
      </c>
      <c r="G485" s="252"/>
      <c r="H485" s="253" t="s">
        <v>21</v>
      </c>
      <c r="I485" s="255"/>
      <c r="J485" s="252"/>
      <c r="K485" s="252"/>
      <c r="L485" s="256"/>
      <c r="M485" s="257"/>
      <c r="N485" s="258"/>
      <c r="O485" s="258"/>
      <c r="P485" s="258"/>
      <c r="Q485" s="258"/>
      <c r="R485" s="258"/>
      <c r="S485" s="258"/>
      <c r="T485" s="259"/>
      <c r="AT485" s="260" t="s">
        <v>221</v>
      </c>
      <c r="AU485" s="260" t="s">
        <v>81</v>
      </c>
      <c r="AV485" s="12" t="s">
        <v>79</v>
      </c>
      <c r="AW485" s="12" t="s">
        <v>35</v>
      </c>
      <c r="AX485" s="12" t="s">
        <v>72</v>
      </c>
      <c r="AY485" s="260" t="s">
        <v>210</v>
      </c>
    </row>
    <row r="486" s="13" customFormat="1">
      <c r="B486" s="261"/>
      <c r="C486" s="262"/>
      <c r="D486" s="248" t="s">
        <v>221</v>
      </c>
      <c r="E486" s="263" t="s">
        <v>21</v>
      </c>
      <c r="F486" s="264" t="s">
        <v>1088</v>
      </c>
      <c r="G486" s="262"/>
      <c r="H486" s="265">
        <v>79.799999999999997</v>
      </c>
      <c r="I486" s="266"/>
      <c r="J486" s="262"/>
      <c r="K486" s="262"/>
      <c r="L486" s="267"/>
      <c r="M486" s="268"/>
      <c r="N486" s="269"/>
      <c r="O486" s="269"/>
      <c r="P486" s="269"/>
      <c r="Q486" s="269"/>
      <c r="R486" s="269"/>
      <c r="S486" s="269"/>
      <c r="T486" s="270"/>
      <c r="AT486" s="271" t="s">
        <v>221</v>
      </c>
      <c r="AU486" s="271" t="s">
        <v>81</v>
      </c>
      <c r="AV486" s="13" t="s">
        <v>81</v>
      </c>
      <c r="AW486" s="13" t="s">
        <v>35</v>
      </c>
      <c r="AX486" s="13" t="s">
        <v>72</v>
      </c>
      <c r="AY486" s="271" t="s">
        <v>210</v>
      </c>
    </row>
    <row r="487" s="12" customFormat="1">
      <c r="B487" s="251"/>
      <c r="C487" s="252"/>
      <c r="D487" s="248" t="s">
        <v>221</v>
      </c>
      <c r="E487" s="253" t="s">
        <v>21</v>
      </c>
      <c r="F487" s="254" t="s">
        <v>1078</v>
      </c>
      <c r="G487" s="252"/>
      <c r="H487" s="253" t="s">
        <v>21</v>
      </c>
      <c r="I487" s="255"/>
      <c r="J487" s="252"/>
      <c r="K487" s="252"/>
      <c r="L487" s="256"/>
      <c r="M487" s="257"/>
      <c r="N487" s="258"/>
      <c r="O487" s="258"/>
      <c r="P487" s="258"/>
      <c r="Q487" s="258"/>
      <c r="R487" s="258"/>
      <c r="S487" s="258"/>
      <c r="T487" s="259"/>
      <c r="AT487" s="260" t="s">
        <v>221</v>
      </c>
      <c r="AU487" s="260" t="s">
        <v>81</v>
      </c>
      <c r="AV487" s="12" t="s">
        <v>79</v>
      </c>
      <c r="AW487" s="12" t="s">
        <v>35</v>
      </c>
      <c r="AX487" s="12" t="s">
        <v>72</v>
      </c>
      <c r="AY487" s="260" t="s">
        <v>210</v>
      </c>
    </row>
    <row r="488" s="13" customFormat="1">
      <c r="B488" s="261"/>
      <c r="C488" s="262"/>
      <c r="D488" s="248" t="s">
        <v>221</v>
      </c>
      <c r="E488" s="263" t="s">
        <v>21</v>
      </c>
      <c r="F488" s="264" t="s">
        <v>1079</v>
      </c>
      <c r="G488" s="262"/>
      <c r="H488" s="265">
        <v>10.73</v>
      </c>
      <c r="I488" s="266"/>
      <c r="J488" s="262"/>
      <c r="K488" s="262"/>
      <c r="L488" s="267"/>
      <c r="M488" s="268"/>
      <c r="N488" s="269"/>
      <c r="O488" s="269"/>
      <c r="P488" s="269"/>
      <c r="Q488" s="269"/>
      <c r="R488" s="269"/>
      <c r="S488" s="269"/>
      <c r="T488" s="270"/>
      <c r="AT488" s="271" t="s">
        <v>221</v>
      </c>
      <c r="AU488" s="271" t="s">
        <v>81</v>
      </c>
      <c r="AV488" s="13" t="s">
        <v>81</v>
      </c>
      <c r="AW488" s="13" t="s">
        <v>35</v>
      </c>
      <c r="AX488" s="13" t="s">
        <v>72</v>
      </c>
      <c r="AY488" s="271" t="s">
        <v>210</v>
      </c>
    </row>
    <row r="489" s="12" customFormat="1">
      <c r="B489" s="251"/>
      <c r="C489" s="252"/>
      <c r="D489" s="248" t="s">
        <v>221</v>
      </c>
      <c r="E489" s="253" t="s">
        <v>21</v>
      </c>
      <c r="F489" s="254" t="s">
        <v>1089</v>
      </c>
      <c r="G489" s="252"/>
      <c r="H489" s="253" t="s">
        <v>21</v>
      </c>
      <c r="I489" s="255"/>
      <c r="J489" s="252"/>
      <c r="K489" s="252"/>
      <c r="L489" s="256"/>
      <c r="M489" s="257"/>
      <c r="N489" s="258"/>
      <c r="O489" s="258"/>
      <c r="P489" s="258"/>
      <c r="Q489" s="258"/>
      <c r="R489" s="258"/>
      <c r="S489" s="258"/>
      <c r="T489" s="259"/>
      <c r="AT489" s="260" t="s">
        <v>221</v>
      </c>
      <c r="AU489" s="260" t="s">
        <v>81</v>
      </c>
      <c r="AV489" s="12" t="s">
        <v>79</v>
      </c>
      <c r="AW489" s="12" t="s">
        <v>35</v>
      </c>
      <c r="AX489" s="12" t="s">
        <v>72</v>
      </c>
      <c r="AY489" s="260" t="s">
        <v>210</v>
      </c>
    </row>
    <row r="490" s="13" customFormat="1">
      <c r="B490" s="261"/>
      <c r="C490" s="262"/>
      <c r="D490" s="248" t="s">
        <v>221</v>
      </c>
      <c r="E490" s="263" t="s">
        <v>21</v>
      </c>
      <c r="F490" s="264" t="s">
        <v>1090</v>
      </c>
      <c r="G490" s="262"/>
      <c r="H490" s="265">
        <v>65</v>
      </c>
      <c r="I490" s="266"/>
      <c r="J490" s="262"/>
      <c r="K490" s="262"/>
      <c r="L490" s="267"/>
      <c r="M490" s="268"/>
      <c r="N490" s="269"/>
      <c r="O490" s="269"/>
      <c r="P490" s="269"/>
      <c r="Q490" s="269"/>
      <c r="R490" s="269"/>
      <c r="S490" s="269"/>
      <c r="T490" s="270"/>
      <c r="AT490" s="271" t="s">
        <v>221</v>
      </c>
      <c r="AU490" s="271" t="s">
        <v>81</v>
      </c>
      <c r="AV490" s="13" t="s">
        <v>81</v>
      </c>
      <c r="AW490" s="13" t="s">
        <v>35</v>
      </c>
      <c r="AX490" s="13" t="s">
        <v>72</v>
      </c>
      <c r="AY490" s="271" t="s">
        <v>210</v>
      </c>
    </row>
    <row r="491" s="12" customFormat="1">
      <c r="B491" s="251"/>
      <c r="C491" s="252"/>
      <c r="D491" s="248" t="s">
        <v>221</v>
      </c>
      <c r="E491" s="253" t="s">
        <v>21</v>
      </c>
      <c r="F491" s="254" t="s">
        <v>1091</v>
      </c>
      <c r="G491" s="252"/>
      <c r="H491" s="253" t="s">
        <v>21</v>
      </c>
      <c r="I491" s="255"/>
      <c r="J491" s="252"/>
      <c r="K491" s="252"/>
      <c r="L491" s="256"/>
      <c r="M491" s="257"/>
      <c r="N491" s="258"/>
      <c r="O491" s="258"/>
      <c r="P491" s="258"/>
      <c r="Q491" s="258"/>
      <c r="R491" s="258"/>
      <c r="S491" s="258"/>
      <c r="T491" s="259"/>
      <c r="AT491" s="260" t="s">
        <v>221</v>
      </c>
      <c r="AU491" s="260" t="s">
        <v>81</v>
      </c>
      <c r="AV491" s="12" t="s">
        <v>79</v>
      </c>
      <c r="AW491" s="12" t="s">
        <v>35</v>
      </c>
      <c r="AX491" s="12" t="s">
        <v>72</v>
      </c>
      <c r="AY491" s="260" t="s">
        <v>210</v>
      </c>
    </row>
    <row r="492" s="13" customFormat="1">
      <c r="B492" s="261"/>
      <c r="C492" s="262"/>
      <c r="D492" s="248" t="s">
        <v>221</v>
      </c>
      <c r="E492" s="263" t="s">
        <v>21</v>
      </c>
      <c r="F492" s="264" t="s">
        <v>532</v>
      </c>
      <c r="G492" s="262"/>
      <c r="H492" s="265">
        <v>9</v>
      </c>
      <c r="I492" s="266"/>
      <c r="J492" s="262"/>
      <c r="K492" s="262"/>
      <c r="L492" s="267"/>
      <c r="M492" s="268"/>
      <c r="N492" s="269"/>
      <c r="O492" s="269"/>
      <c r="P492" s="269"/>
      <c r="Q492" s="269"/>
      <c r="R492" s="269"/>
      <c r="S492" s="269"/>
      <c r="T492" s="270"/>
      <c r="AT492" s="271" t="s">
        <v>221</v>
      </c>
      <c r="AU492" s="271" t="s">
        <v>81</v>
      </c>
      <c r="AV492" s="13" t="s">
        <v>81</v>
      </c>
      <c r="AW492" s="13" t="s">
        <v>35</v>
      </c>
      <c r="AX492" s="13" t="s">
        <v>72</v>
      </c>
      <c r="AY492" s="271" t="s">
        <v>210</v>
      </c>
    </row>
    <row r="493" s="14" customFormat="1">
      <c r="B493" s="272"/>
      <c r="C493" s="273"/>
      <c r="D493" s="248" t="s">
        <v>221</v>
      </c>
      <c r="E493" s="274" t="s">
        <v>21</v>
      </c>
      <c r="F493" s="275" t="s">
        <v>227</v>
      </c>
      <c r="G493" s="273"/>
      <c r="H493" s="276">
        <v>164.53</v>
      </c>
      <c r="I493" s="277"/>
      <c r="J493" s="273"/>
      <c r="K493" s="273"/>
      <c r="L493" s="278"/>
      <c r="M493" s="279"/>
      <c r="N493" s="280"/>
      <c r="O493" s="280"/>
      <c r="P493" s="280"/>
      <c r="Q493" s="280"/>
      <c r="R493" s="280"/>
      <c r="S493" s="280"/>
      <c r="T493" s="281"/>
      <c r="AT493" s="282" t="s">
        <v>221</v>
      </c>
      <c r="AU493" s="282" t="s">
        <v>81</v>
      </c>
      <c r="AV493" s="14" t="s">
        <v>217</v>
      </c>
      <c r="AW493" s="14" t="s">
        <v>35</v>
      </c>
      <c r="AX493" s="14" t="s">
        <v>79</v>
      </c>
      <c r="AY493" s="282" t="s">
        <v>210</v>
      </c>
    </row>
    <row r="494" s="1" customFormat="1" ht="34.2" customHeight="1">
      <c r="B494" s="47"/>
      <c r="C494" s="236" t="s">
        <v>590</v>
      </c>
      <c r="D494" s="236" t="s">
        <v>212</v>
      </c>
      <c r="E494" s="237" t="s">
        <v>1092</v>
      </c>
      <c r="F494" s="238" t="s">
        <v>1093</v>
      </c>
      <c r="G494" s="239" t="s">
        <v>215</v>
      </c>
      <c r="H494" s="240">
        <v>84.730000000000004</v>
      </c>
      <c r="I494" s="241"/>
      <c r="J494" s="242">
        <f>ROUND(I494*H494,2)</f>
        <v>0</v>
      </c>
      <c r="K494" s="238" t="s">
        <v>216</v>
      </c>
      <c r="L494" s="73"/>
      <c r="M494" s="243" t="s">
        <v>21</v>
      </c>
      <c r="N494" s="244" t="s">
        <v>43</v>
      </c>
      <c r="O494" s="48"/>
      <c r="P494" s="245">
        <f>O494*H494</f>
        <v>0</v>
      </c>
      <c r="Q494" s="245">
        <v>0.0082500000000000004</v>
      </c>
      <c r="R494" s="245">
        <f>Q494*H494</f>
        <v>0.6990225000000001</v>
      </c>
      <c r="S494" s="245">
        <v>0</v>
      </c>
      <c r="T494" s="246">
        <f>S494*H494</f>
        <v>0</v>
      </c>
      <c r="AR494" s="25" t="s">
        <v>217</v>
      </c>
      <c r="AT494" s="25" t="s">
        <v>212</v>
      </c>
      <c r="AU494" s="25" t="s">
        <v>81</v>
      </c>
      <c r="AY494" s="25" t="s">
        <v>210</v>
      </c>
      <c r="BE494" s="247">
        <f>IF(N494="základní",J494,0)</f>
        <v>0</v>
      </c>
      <c r="BF494" s="247">
        <f>IF(N494="snížená",J494,0)</f>
        <v>0</v>
      </c>
      <c r="BG494" s="247">
        <f>IF(N494="zákl. přenesená",J494,0)</f>
        <v>0</v>
      </c>
      <c r="BH494" s="247">
        <f>IF(N494="sníž. přenesená",J494,0)</f>
        <v>0</v>
      </c>
      <c r="BI494" s="247">
        <f>IF(N494="nulová",J494,0)</f>
        <v>0</v>
      </c>
      <c r="BJ494" s="25" t="s">
        <v>79</v>
      </c>
      <c r="BK494" s="247">
        <f>ROUND(I494*H494,2)</f>
        <v>0</v>
      </c>
      <c r="BL494" s="25" t="s">
        <v>217</v>
      </c>
      <c r="BM494" s="25" t="s">
        <v>1094</v>
      </c>
    </row>
    <row r="495" s="1" customFormat="1">
      <c r="B495" s="47"/>
      <c r="C495" s="75"/>
      <c r="D495" s="248" t="s">
        <v>219</v>
      </c>
      <c r="E495" s="75"/>
      <c r="F495" s="249" t="s">
        <v>1095</v>
      </c>
      <c r="G495" s="75"/>
      <c r="H495" s="75"/>
      <c r="I495" s="204"/>
      <c r="J495" s="75"/>
      <c r="K495" s="75"/>
      <c r="L495" s="73"/>
      <c r="M495" s="250"/>
      <c r="N495" s="48"/>
      <c r="O495" s="48"/>
      <c r="P495" s="48"/>
      <c r="Q495" s="48"/>
      <c r="R495" s="48"/>
      <c r="S495" s="48"/>
      <c r="T495" s="96"/>
      <c r="AT495" s="25" t="s">
        <v>219</v>
      </c>
      <c r="AU495" s="25" t="s">
        <v>81</v>
      </c>
    </row>
    <row r="496" s="12" customFormat="1">
      <c r="B496" s="251"/>
      <c r="C496" s="252"/>
      <c r="D496" s="248" t="s">
        <v>221</v>
      </c>
      <c r="E496" s="253" t="s">
        <v>21</v>
      </c>
      <c r="F496" s="254" t="s">
        <v>845</v>
      </c>
      <c r="G496" s="252"/>
      <c r="H496" s="253" t="s">
        <v>21</v>
      </c>
      <c r="I496" s="255"/>
      <c r="J496" s="252"/>
      <c r="K496" s="252"/>
      <c r="L496" s="256"/>
      <c r="M496" s="257"/>
      <c r="N496" s="258"/>
      <c r="O496" s="258"/>
      <c r="P496" s="258"/>
      <c r="Q496" s="258"/>
      <c r="R496" s="258"/>
      <c r="S496" s="258"/>
      <c r="T496" s="259"/>
      <c r="AT496" s="260" t="s">
        <v>221</v>
      </c>
      <c r="AU496" s="260" t="s">
        <v>81</v>
      </c>
      <c r="AV496" s="12" t="s">
        <v>79</v>
      </c>
      <c r="AW496" s="12" t="s">
        <v>35</v>
      </c>
      <c r="AX496" s="12" t="s">
        <v>72</v>
      </c>
      <c r="AY496" s="260" t="s">
        <v>210</v>
      </c>
    </row>
    <row r="497" s="12" customFormat="1">
      <c r="B497" s="251"/>
      <c r="C497" s="252"/>
      <c r="D497" s="248" t="s">
        <v>221</v>
      </c>
      <c r="E497" s="253" t="s">
        <v>21</v>
      </c>
      <c r="F497" s="254" t="s">
        <v>1089</v>
      </c>
      <c r="G497" s="252"/>
      <c r="H497" s="253" t="s">
        <v>21</v>
      </c>
      <c r="I497" s="255"/>
      <c r="J497" s="252"/>
      <c r="K497" s="252"/>
      <c r="L497" s="256"/>
      <c r="M497" s="257"/>
      <c r="N497" s="258"/>
      <c r="O497" s="258"/>
      <c r="P497" s="258"/>
      <c r="Q497" s="258"/>
      <c r="R497" s="258"/>
      <c r="S497" s="258"/>
      <c r="T497" s="259"/>
      <c r="AT497" s="260" t="s">
        <v>221</v>
      </c>
      <c r="AU497" s="260" t="s">
        <v>81</v>
      </c>
      <c r="AV497" s="12" t="s">
        <v>79</v>
      </c>
      <c r="AW497" s="12" t="s">
        <v>35</v>
      </c>
      <c r="AX497" s="12" t="s">
        <v>72</v>
      </c>
      <c r="AY497" s="260" t="s">
        <v>210</v>
      </c>
    </row>
    <row r="498" s="13" customFormat="1">
      <c r="B498" s="261"/>
      <c r="C498" s="262"/>
      <c r="D498" s="248" t="s">
        <v>221</v>
      </c>
      <c r="E498" s="263" t="s">
        <v>21</v>
      </c>
      <c r="F498" s="264" t="s">
        <v>1090</v>
      </c>
      <c r="G498" s="262"/>
      <c r="H498" s="265">
        <v>65</v>
      </c>
      <c r="I498" s="266"/>
      <c r="J498" s="262"/>
      <c r="K498" s="262"/>
      <c r="L498" s="267"/>
      <c r="M498" s="268"/>
      <c r="N498" s="269"/>
      <c r="O498" s="269"/>
      <c r="P498" s="269"/>
      <c r="Q498" s="269"/>
      <c r="R498" s="269"/>
      <c r="S498" s="269"/>
      <c r="T498" s="270"/>
      <c r="AT498" s="271" t="s">
        <v>221</v>
      </c>
      <c r="AU498" s="271" t="s">
        <v>81</v>
      </c>
      <c r="AV498" s="13" t="s">
        <v>81</v>
      </c>
      <c r="AW498" s="13" t="s">
        <v>35</v>
      </c>
      <c r="AX498" s="13" t="s">
        <v>72</v>
      </c>
      <c r="AY498" s="271" t="s">
        <v>210</v>
      </c>
    </row>
    <row r="499" s="12" customFormat="1">
      <c r="B499" s="251"/>
      <c r="C499" s="252"/>
      <c r="D499" s="248" t="s">
        <v>221</v>
      </c>
      <c r="E499" s="253" t="s">
        <v>21</v>
      </c>
      <c r="F499" s="254" t="s">
        <v>1078</v>
      </c>
      <c r="G499" s="252"/>
      <c r="H499" s="253" t="s">
        <v>21</v>
      </c>
      <c r="I499" s="255"/>
      <c r="J499" s="252"/>
      <c r="K499" s="252"/>
      <c r="L499" s="256"/>
      <c r="M499" s="257"/>
      <c r="N499" s="258"/>
      <c r="O499" s="258"/>
      <c r="P499" s="258"/>
      <c r="Q499" s="258"/>
      <c r="R499" s="258"/>
      <c r="S499" s="258"/>
      <c r="T499" s="259"/>
      <c r="AT499" s="260" t="s">
        <v>221</v>
      </c>
      <c r="AU499" s="260" t="s">
        <v>81</v>
      </c>
      <c r="AV499" s="12" t="s">
        <v>79</v>
      </c>
      <c r="AW499" s="12" t="s">
        <v>35</v>
      </c>
      <c r="AX499" s="12" t="s">
        <v>72</v>
      </c>
      <c r="AY499" s="260" t="s">
        <v>210</v>
      </c>
    </row>
    <row r="500" s="13" customFormat="1">
      <c r="B500" s="261"/>
      <c r="C500" s="262"/>
      <c r="D500" s="248" t="s">
        <v>221</v>
      </c>
      <c r="E500" s="263" t="s">
        <v>21</v>
      </c>
      <c r="F500" s="264" t="s">
        <v>1079</v>
      </c>
      <c r="G500" s="262"/>
      <c r="H500" s="265">
        <v>10.73</v>
      </c>
      <c r="I500" s="266"/>
      <c r="J500" s="262"/>
      <c r="K500" s="262"/>
      <c r="L500" s="267"/>
      <c r="M500" s="268"/>
      <c r="N500" s="269"/>
      <c r="O500" s="269"/>
      <c r="P500" s="269"/>
      <c r="Q500" s="269"/>
      <c r="R500" s="269"/>
      <c r="S500" s="269"/>
      <c r="T500" s="270"/>
      <c r="AT500" s="271" t="s">
        <v>221</v>
      </c>
      <c r="AU500" s="271" t="s">
        <v>81</v>
      </c>
      <c r="AV500" s="13" t="s">
        <v>81</v>
      </c>
      <c r="AW500" s="13" t="s">
        <v>35</v>
      </c>
      <c r="AX500" s="13" t="s">
        <v>72</v>
      </c>
      <c r="AY500" s="271" t="s">
        <v>210</v>
      </c>
    </row>
    <row r="501" s="12" customFormat="1">
      <c r="B501" s="251"/>
      <c r="C501" s="252"/>
      <c r="D501" s="248" t="s">
        <v>221</v>
      </c>
      <c r="E501" s="253" t="s">
        <v>21</v>
      </c>
      <c r="F501" s="254" t="s">
        <v>1091</v>
      </c>
      <c r="G501" s="252"/>
      <c r="H501" s="253" t="s">
        <v>21</v>
      </c>
      <c r="I501" s="255"/>
      <c r="J501" s="252"/>
      <c r="K501" s="252"/>
      <c r="L501" s="256"/>
      <c r="M501" s="257"/>
      <c r="N501" s="258"/>
      <c r="O501" s="258"/>
      <c r="P501" s="258"/>
      <c r="Q501" s="258"/>
      <c r="R501" s="258"/>
      <c r="S501" s="258"/>
      <c r="T501" s="259"/>
      <c r="AT501" s="260" t="s">
        <v>221</v>
      </c>
      <c r="AU501" s="260" t="s">
        <v>81</v>
      </c>
      <c r="AV501" s="12" t="s">
        <v>79</v>
      </c>
      <c r="AW501" s="12" t="s">
        <v>35</v>
      </c>
      <c r="AX501" s="12" t="s">
        <v>72</v>
      </c>
      <c r="AY501" s="260" t="s">
        <v>210</v>
      </c>
    </row>
    <row r="502" s="13" customFormat="1">
      <c r="B502" s="261"/>
      <c r="C502" s="262"/>
      <c r="D502" s="248" t="s">
        <v>221</v>
      </c>
      <c r="E502" s="263" t="s">
        <v>21</v>
      </c>
      <c r="F502" s="264" t="s">
        <v>532</v>
      </c>
      <c r="G502" s="262"/>
      <c r="H502" s="265">
        <v>9</v>
      </c>
      <c r="I502" s="266"/>
      <c r="J502" s="262"/>
      <c r="K502" s="262"/>
      <c r="L502" s="267"/>
      <c r="M502" s="268"/>
      <c r="N502" s="269"/>
      <c r="O502" s="269"/>
      <c r="P502" s="269"/>
      <c r="Q502" s="269"/>
      <c r="R502" s="269"/>
      <c r="S502" s="269"/>
      <c r="T502" s="270"/>
      <c r="AT502" s="271" t="s">
        <v>221</v>
      </c>
      <c r="AU502" s="271" t="s">
        <v>81</v>
      </c>
      <c r="AV502" s="13" t="s">
        <v>81</v>
      </c>
      <c r="AW502" s="13" t="s">
        <v>35</v>
      </c>
      <c r="AX502" s="13" t="s">
        <v>72</v>
      </c>
      <c r="AY502" s="271" t="s">
        <v>210</v>
      </c>
    </row>
    <row r="503" s="14" customFormat="1">
      <c r="B503" s="272"/>
      <c r="C503" s="273"/>
      <c r="D503" s="248" t="s">
        <v>221</v>
      </c>
      <c r="E503" s="274" t="s">
        <v>21</v>
      </c>
      <c r="F503" s="275" t="s">
        <v>227</v>
      </c>
      <c r="G503" s="273"/>
      <c r="H503" s="276">
        <v>84.730000000000004</v>
      </c>
      <c r="I503" s="277"/>
      <c r="J503" s="273"/>
      <c r="K503" s="273"/>
      <c r="L503" s="278"/>
      <c r="M503" s="279"/>
      <c r="N503" s="280"/>
      <c r="O503" s="280"/>
      <c r="P503" s="280"/>
      <c r="Q503" s="280"/>
      <c r="R503" s="280"/>
      <c r="S503" s="280"/>
      <c r="T503" s="281"/>
      <c r="AT503" s="282" t="s">
        <v>221</v>
      </c>
      <c r="AU503" s="282" t="s">
        <v>81</v>
      </c>
      <c r="AV503" s="14" t="s">
        <v>217</v>
      </c>
      <c r="AW503" s="14" t="s">
        <v>35</v>
      </c>
      <c r="AX503" s="14" t="s">
        <v>79</v>
      </c>
      <c r="AY503" s="282" t="s">
        <v>210</v>
      </c>
    </row>
    <row r="504" s="1" customFormat="1" ht="22.8" customHeight="1">
      <c r="B504" s="47"/>
      <c r="C504" s="284" t="s">
        <v>596</v>
      </c>
      <c r="D504" s="284" t="s">
        <v>328</v>
      </c>
      <c r="E504" s="285" t="s">
        <v>1096</v>
      </c>
      <c r="F504" s="286" t="s">
        <v>1097</v>
      </c>
      <c r="G504" s="287" t="s">
        <v>215</v>
      </c>
      <c r="H504" s="288">
        <v>86.424999999999997</v>
      </c>
      <c r="I504" s="289"/>
      <c r="J504" s="290">
        <f>ROUND(I504*H504,2)</f>
        <v>0</v>
      </c>
      <c r="K504" s="286" t="s">
        <v>216</v>
      </c>
      <c r="L504" s="291"/>
      <c r="M504" s="292" t="s">
        <v>21</v>
      </c>
      <c r="N504" s="293" t="s">
        <v>43</v>
      </c>
      <c r="O504" s="48"/>
      <c r="P504" s="245">
        <f>O504*H504</f>
        <v>0</v>
      </c>
      <c r="Q504" s="245">
        <v>0.0014</v>
      </c>
      <c r="R504" s="245">
        <f>Q504*H504</f>
        <v>0.12099499999999999</v>
      </c>
      <c r="S504" s="245">
        <v>0</v>
      </c>
      <c r="T504" s="246">
        <f>S504*H504</f>
        <v>0</v>
      </c>
      <c r="AR504" s="25" t="s">
        <v>262</v>
      </c>
      <c r="AT504" s="25" t="s">
        <v>328</v>
      </c>
      <c r="AU504" s="25" t="s">
        <v>81</v>
      </c>
      <c r="AY504" s="25" t="s">
        <v>210</v>
      </c>
      <c r="BE504" s="247">
        <f>IF(N504="základní",J504,0)</f>
        <v>0</v>
      </c>
      <c r="BF504" s="247">
        <f>IF(N504="snížená",J504,0)</f>
        <v>0</v>
      </c>
      <c r="BG504" s="247">
        <f>IF(N504="zákl. přenesená",J504,0)</f>
        <v>0</v>
      </c>
      <c r="BH504" s="247">
        <f>IF(N504="sníž. přenesená",J504,0)</f>
        <v>0</v>
      </c>
      <c r="BI504" s="247">
        <f>IF(N504="nulová",J504,0)</f>
        <v>0</v>
      </c>
      <c r="BJ504" s="25" t="s">
        <v>79</v>
      </c>
      <c r="BK504" s="247">
        <f>ROUND(I504*H504,2)</f>
        <v>0</v>
      </c>
      <c r="BL504" s="25" t="s">
        <v>217</v>
      </c>
      <c r="BM504" s="25" t="s">
        <v>1098</v>
      </c>
    </row>
    <row r="505" s="13" customFormat="1">
      <c r="B505" s="261"/>
      <c r="C505" s="262"/>
      <c r="D505" s="248" t="s">
        <v>221</v>
      </c>
      <c r="E505" s="262"/>
      <c r="F505" s="264" t="s">
        <v>1099</v>
      </c>
      <c r="G505" s="262"/>
      <c r="H505" s="265">
        <v>86.424999999999997</v>
      </c>
      <c r="I505" s="266"/>
      <c r="J505" s="262"/>
      <c r="K505" s="262"/>
      <c r="L505" s="267"/>
      <c r="M505" s="268"/>
      <c r="N505" s="269"/>
      <c r="O505" s="269"/>
      <c r="P505" s="269"/>
      <c r="Q505" s="269"/>
      <c r="R505" s="269"/>
      <c r="S505" s="269"/>
      <c r="T505" s="270"/>
      <c r="AT505" s="271" t="s">
        <v>221</v>
      </c>
      <c r="AU505" s="271" t="s">
        <v>81</v>
      </c>
      <c r="AV505" s="13" t="s">
        <v>81</v>
      </c>
      <c r="AW505" s="13" t="s">
        <v>6</v>
      </c>
      <c r="AX505" s="13" t="s">
        <v>79</v>
      </c>
      <c r="AY505" s="271" t="s">
        <v>210</v>
      </c>
    </row>
    <row r="506" s="1" customFormat="1" ht="34.2" customHeight="1">
      <c r="B506" s="47"/>
      <c r="C506" s="236" t="s">
        <v>608</v>
      </c>
      <c r="D506" s="236" t="s">
        <v>212</v>
      </c>
      <c r="E506" s="237" t="s">
        <v>1100</v>
      </c>
      <c r="F506" s="238" t="s">
        <v>1101</v>
      </c>
      <c r="G506" s="239" t="s">
        <v>215</v>
      </c>
      <c r="H506" s="240">
        <v>24</v>
      </c>
      <c r="I506" s="241"/>
      <c r="J506" s="242">
        <f>ROUND(I506*H506,2)</f>
        <v>0</v>
      </c>
      <c r="K506" s="238" t="s">
        <v>216</v>
      </c>
      <c r="L506" s="73"/>
      <c r="M506" s="243" t="s">
        <v>21</v>
      </c>
      <c r="N506" s="244" t="s">
        <v>43</v>
      </c>
      <c r="O506" s="48"/>
      <c r="P506" s="245">
        <f>O506*H506</f>
        <v>0</v>
      </c>
      <c r="Q506" s="245">
        <v>0.0082500000000000004</v>
      </c>
      <c r="R506" s="245">
        <f>Q506*H506</f>
        <v>0.19800000000000001</v>
      </c>
      <c r="S506" s="245">
        <v>0</v>
      </c>
      <c r="T506" s="246">
        <f>S506*H506</f>
        <v>0</v>
      </c>
      <c r="AR506" s="25" t="s">
        <v>217</v>
      </c>
      <c r="AT506" s="25" t="s">
        <v>212</v>
      </c>
      <c r="AU506" s="25" t="s">
        <v>81</v>
      </c>
      <c r="AY506" s="25" t="s">
        <v>210</v>
      </c>
      <c r="BE506" s="247">
        <f>IF(N506="základní",J506,0)</f>
        <v>0</v>
      </c>
      <c r="BF506" s="247">
        <f>IF(N506="snížená",J506,0)</f>
        <v>0</v>
      </c>
      <c r="BG506" s="247">
        <f>IF(N506="zákl. přenesená",J506,0)</f>
        <v>0</v>
      </c>
      <c r="BH506" s="247">
        <f>IF(N506="sníž. přenesená",J506,0)</f>
        <v>0</v>
      </c>
      <c r="BI506" s="247">
        <f>IF(N506="nulová",J506,0)</f>
        <v>0</v>
      </c>
      <c r="BJ506" s="25" t="s">
        <v>79</v>
      </c>
      <c r="BK506" s="247">
        <f>ROUND(I506*H506,2)</f>
        <v>0</v>
      </c>
      <c r="BL506" s="25" t="s">
        <v>217</v>
      </c>
      <c r="BM506" s="25" t="s">
        <v>1102</v>
      </c>
    </row>
    <row r="507" s="1" customFormat="1">
      <c r="B507" s="47"/>
      <c r="C507" s="75"/>
      <c r="D507" s="248" t="s">
        <v>219</v>
      </c>
      <c r="E507" s="75"/>
      <c r="F507" s="249" t="s">
        <v>1095</v>
      </c>
      <c r="G507" s="75"/>
      <c r="H507" s="75"/>
      <c r="I507" s="204"/>
      <c r="J507" s="75"/>
      <c r="K507" s="75"/>
      <c r="L507" s="73"/>
      <c r="M507" s="250"/>
      <c r="N507" s="48"/>
      <c r="O507" s="48"/>
      <c r="P507" s="48"/>
      <c r="Q507" s="48"/>
      <c r="R507" s="48"/>
      <c r="S507" s="48"/>
      <c r="T507" s="96"/>
      <c r="AT507" s="25" t="s">
        <v>219</v>
      </c>
      <c r="AU507" s="25" t="s">
        <v>81</v>
      </c>
    </row>
    <row r="508" s="12" customFormat="1">
      <c r="B508" s="251"/>
      <c r="C508" s="252"/>
      <c r="D508" s="248" t="s">
        <v>221</v>
      </c>
      <c r="E508" s="253" t="s">
        <v>21</v>
      </c>
      <c r="F508" s="254" t="s">
        <v>845</v>
      </c>
      <c r="G508" s="252"/>
      <c r="H508" s="253" t="s">
        <v>21</v>
      </c>
      <c r="I508" s="255"/>
      <c r="J508" s="252"/>
      <c r="K508" s="252"/>
      <c r="L508" s="256"/>
      <c r="M508" s="257"/>
      <c r="N508" s="258"/>
      <c r="O508" s="258"/>
      <c r="P508" s="258"/>
      <c r="Q508" s="258"/>
      <c r="R508" s="258"/>
      <c r="S508" s="258"/>
      <c r="T508" s="259"/>
      <c r="AT508" s="260" t="s">
        <v>221</v>
      </c>
      <c r="AU508" s="260" t="s">
        <v>81</v>
      </c>
      <c r="AV508" s="12" t="s">
        <v>79</v>
      </c>
      <c r="AW508" s="12" t="s">
        <v>35</v>
      </c>
      <c r="AX508" s="12" t="s">
        <v>72</v>
      </c>
      <c r="AY508" s="260" t="s">
        <v>210</v>
      </c>
    </row>
    <row r="509" s="12" customFormat="1">
      <c r="B509" s="251"/>
      <c r="C509" s="252"/>
      <c r="D509" s="248" t="s">
        <v>221</v>
      </c>
      <c r="E509" s="253" t="s">
        <v>21</v>
      </c>
      <c r="F509" s="254" t="s">
        <v>1103</v>
      </c>
      <c r="G509" s="252"/>
      <c r="H509" s="253" t="s">
        <v>21</v>
      </c>
      <c r="I509" s="255"/>
      <c r="J509" s="252"/>
      <c r="K509" s="252"/>
      <c r="L509" s="256"/>
      <c r="M509" s="257"/>
      <c r="N509" s="258"/>
      <c r="O509" s="258"/>
      <c r="P509" s="258"/>
      <c r="Q509" s="258"/>
      <c r="R509" s="258"/>
      <c r="S509" s="258"/>
      <c r="T509" s="259"/>
      <c r="AT509" s="260" t="s">
        <v>221</v>
      </c>
      <c r="AU509" s="260" t="s">
        <v>81</v>
      </c>
      <c r="AV509" s="12" t="s">
        <v>79</v>
      </c>
      <c r="AW509" s="12" t="s">
        <v>35</v>
      </c>
      <c r="AX509" s="12" t="s">
        <v>72</v>
      </c>
      <c r="AY509" s="260" t="s">
        <v>210</v>
      </c>
    </row>
    <row r="510" s="13" customFormat="1">
      <c r="B510" s="261"/>
      <c r="C510" s="262"/>
      <c r="D510" s="248" t="s">
        <v>221</v>
      </c>
      <c r="E510" s="263" t="s">
        <v>21</v>
      </c>
      <c r="F510" s="264" t="s">
        <v>1104</v>
      </c>
      <c r="G510" s="262"/>
      <c r="H510" s="265">
        <v>10.909000000000001</v>
      </c>
      <c r="I510" s="266"/>
      <c r="J510" s="262"/>
      <c r="K510" s="262"/>
      <c r="L510" s="267"/>
      <c r="M510" s="268"/>
      <c r="N510" s="269"/>
      <c r="O510" s="269"/>
      <c r="P510" s="269"/>
      <c r="Q510" s="269"/>
      <c r="R510" s="269"/>
      <c r="S510" s="269"/>
      <c r="T510" s="270"/>
      <c r="AT510" s="271" t="s">
        <v>221</v>
      </c>
      <c r="AU510" s="271" t="s">
        <v>81</v>
      </c>
      <c r="AV510" s="13" t="s">
        <v>81</v>
      </c>
      <c r="AW510" s="13" t="s">
        <v>35</v>
      </c>
      <c r="AX510" s="13" t="s">
        <v>72</v>
      </c>
      <c r="AY510" s="271" t="s">
        <v>210</v>
      </c>
    </row>
    <row r="511" s="12" customFormat="1">
      <c r="B511" s="251"/>
      <c r="C511" s="252"/>
      <c r="D511" s="248" t="s">
        <v>221</v>
      </c>
      <c r="E511" s="253" t="s">
        <v>21</v>
      </c>
      <c r="F511" s="254" t="s">
        <v>1103</v>
      </c>
      <c r="G511" s="252"/>
      <c r="H511" s="253" t="s">
        <v>21</v>
      </c>
      <c r="I511" s="255"/>
      <c r="J511" s="252"/>
      <c r="K511" s="252"/>
      <c r="L511" s="256"/>
      <c r="M511" s="257"/>
      <c r="N511" s="258"/>
      <c r="O511" s="258"/>
      <c r="P511" s="258"/>
      <c r="Q511" s="258"/>
      <c r="R511" s="258"/>
      <c r="S511" s="258"/>
      <c r="T511" s="259"/>
      <c r="AT511" s="260" t="s">
        <v>221</v>
      </c>
      <c r="AU511" s="260" t="s">
        <v>81</v>
      </c>
      <c r="AV511" s="12" t="s">
        <v>79</v>
      </c>
      <c r="AW511" s="12" t="s">
        <v>35</v>
      </c>
      <c r="AX511" s="12" t="s">
        <v>72</v>
      </c>
      <c r="AY511" s="260" t="s">
        <v>210</v>
      </c>
    </row>
    <row r="512" s="13" customFormat="1">
      <c r="B512" s="261"/>
      <c r="C512" s="262"/>
      <c r="D512" s="248" t="s">
        <v>221</v>
      </c>
      <c r="E512" s="263" t="s">
        <v>21</v>
      </c>
      <c r="F512" s="264" t="s">
        <v>1105</v>
      </c>
      <c r="G512" s="262"/>
      <c r="H512" s="265">
        <v>13.090999999999999</v>
      </c>
      <c r="I512" s="266"/>
      <c r="J512" s="262"/>
      <c r="K512" s="262"/>
      <c r="L512" s="267"/>
      <c r="M512" s="268"/>
      <c r="N512" s="269"/>
      <c r="O512" s="269"/>
      <c r="P512" s="269"/>
      <c r="Q512" s="269"/>
      <c r="R512" s="269"/>
      <c r="S512" s="269"/>
      <c r="T512" s="270"/>
      <c r="AT512" s="271" t="s">
        <v>221</v>
      </c>
      <c r="AU512" s="271" t="s">
        <v>81</v>
      </c>
      <c r="AV512" s="13" t="s">
        <v>81</v>
      </c>
      <c r="AW512" s="13" t="s">
        <v>35</v>
      </c>
      <c r="AX512" s="13" t="s">
        <v>72</v>
      </c>
      <c r="AY512" s="271" t="s">
        <v>210</v>
      </c>
    </row>
    <row r="513" s="14" customFormat="1">
      <c r="B513" s="272"/>
      <c r="C513" s="273"/>
      <c r="D513" s="248" t="s">
        <v>221</v>
      </c>
      <c r="E513" s="274" t="s">
        <v>21</v>
      </c>
      <c r="F513" s="275" t="s">
        <v>227</v>
      </c>
      <c r="G513" s="273"/>
      <c r="H513" s="276">
        <v>24</v>
      </c>
      <c r="I513" s="277"/>
      <c r="J513" s="273"/>
      <c r="K513" s="273"/>
      <c r="L513" s="278"/>
      <c r="M513" s="279"/>
      <c r="N513" s="280"/>
      <c r="O513" s="280"/>
      <c r="P513" s="280"/>
      <c r="Q513" s="280"/>
      <c r="R513" s="280"/>
      <c r="S513" s="280"/>
      <c r="T513" s="281"/>
      <c r="AT513" s="282" t="s">
        <v>221</v>
      </c>
      <c r="AU513" s="282" t="s">
        <v>81</v>
      </c>
      <c r="AV513" s="14" t="s">
        <v>217</v>
      </c>
      <c r="AW513" s="14" t="s">
        <v>35</v>
      </c>
      <c r="AX513" s="14" t="s">
        <v>79</v>
      </c>
      <c r="AY513" s="282" t="s">
        <v>210</v>
      </c>
    </row>
    <row r="514" s="1" customFormat="1" ht="22.8" customHeight="1">
      <c r="B514" s="47"/>
      <c r="C514" s="284" t="s">
        <v>613</v>
      </c>
      <c r="D514" s="284" t="s">
        <v>328</v>
      </c>
      <c r="E514" s="285" t="s">
        <v>1106</v>
      </c>
      <c r="F514" s="286" t="s">
        <v>1107</v>
      </c>
      <c r="G514" s="287" t="s">
        <v>215</v>
      </c>
      <c r="H514" s="288">
        <v>11.127000000000001</v>
      </c>
      <c r="I514" s="289"/>
      <c r="J514" s="290">
        <f>ROUND(I514*H514,2)</f>
        <v>0</v>
      </c>
      <c r="K514" s="286" t="s">
        <v>216</v>
      </c>
      <c r="L514" s="291"/>
      <c r="M514" s="292" t="s">
        <v>21</v>
      </c>
      <c r="N514" s="293" t="s">
        <v>43</v>
      </c>
      <c r="O514" s="48"/>
      <c r="P514" s="245">
        <f>O514*H514</f>
        <v>0</v>
      </c>
      <c r="Q514" s="245">
        <v>0.00175</v>
      </c>
      <c r="R514" s="245">
        <f>Q514*H514</f>
        <v>0.01947225</v>
      </c>
      <c r="S514" s="245">
        <v>0</v>
      </c>
      <c r="T514" s="246">
        <f>S514*H514</f>
        <v>0</v>
      </c>
      <c r="AR514" s="25" t="s">
        <v>262</v>
      </c>
      <c r="AT514" s="25" t="s">
        <v>328</v>
      </c>
      <c r="AU514" s="25" t="s">
        <v>81</v>
      </c>
      <c r="AY514" s="25" t="s">
        <v>210</v>
      </c>
      <c r="BE514" s="247">
        <f>IF(N514="základní",J514,0)</f>
        <v>0</v>
      </c>
      <c r="BF514" s="247">
        <f>IF(N514="snížená",J514,0)</f>
        <v>0</v>
      </c>
      <c r="BG514" s="247">
        <f>IF(N514="zákl. přenesená",J514,0)</f>
        <v>0</v>
      </c>
      <c r="BH514" s="247">
        <f>IF(N514="sníž. přenesená",J514,0)</f>
        <v>0</v>
      </c>
      <c r="BI514" s="247">
        <f>IF(N514="nulová",J514,0)</f>
        <v>0</v>
      </c>
      <c r="BJ514" s="25" t="s">
        <v>79</v>
      </c>
      <c r="BK514" s="247">
        <f>ROUND(I514*H514,2)</f>
        <v>0</v>
      </c>
      <c r="BL514" s="25" t="s">
        <v>217</v>
      </c>
      <c r="BM514" s="25" t="s">
        <v>1108</v>
      </c>
    </row>
    <row r="515" s="13" customFormat="1">
      <c r="B515" s="261"/>
      <c r="C515" s="262"/>
      <c r="D515" s="248" t="s">
        <v>221</v>
      </c>
      <c r="E515" s="262"/>
      <c r="F515" s="264" t="s">
        <v>1109</v>
      </c>
      <c r="G515" s="262"/>
      <c r="H515" s="265">
        <v>11.127000000000001</v>
      </c>
      <c r="I515" s="266"/>
      <c r="J515" s="262"/>
      <c r="K515" s="262"/>
      <c r="L515" s="267"/>
      <c r="M515" s="268"/>
      <c r="N515" s="269"/>
      <c r="O515" s="269"/>
      <c r="P515" s="269"/>
      <c r="Q515" s="269"/>
      <c r="R515" s="269"/>
      <c r="S515" s="269"/>
      <c r="T515" s="270"/>
      <c r="AT515" s="271" t="s">
        <v>221</v>
      </c>
      <c r="AU515" s="271" t="s">
        <v>81</v>
      </c>
      <c r="AV515" s="13" t="s">
        <v>81</v>
      </c>
      <c r="AW515" s="13" t="s">
        <v>6</v>
      </c>
      <c r="AX515" s="13" t="s">
        <v>79</v>
      </c>
      <c r="AY515" s="271" t="s">
        <v>210</v>
      </c>
    </row>
    <row r="516" s="1" customFormat="1" ht="14.4" customHeight="1">
      <c r="B516" s="47"/>
      <c r="C516" s="284" t="s">
        <v>618</v>
      </c>
      <c r="D516" s="284" t="s">
        <v>328</v>
      </c>
      <c r="E516" s="285" t="s">
        <v>1110</v>
      </c>
      <c r="F516" s="286" t="s">
        <v>1111</v>
      </c>
      <c r="G516" s="287" t="s">
        <v>215</v>
      </c>
      <c r="H516" s="288">
        <v>13.353</v>
      </c>
      <c r="I516" s="289"/>
      <c r="J516" s="290">
        <f>ROUND(I516*H516,2)</f>
        <v>0</v>
      </c>
      <c r="K516" s="286" t="s">
        <v>216</v>
      </c>
      <c r="L516" s="291"/>
      <c r="M516" s="292" t="s">
        <v>21</v>
      </c>
      <c r="N516" s="293" t="s">
        <v>43</v>
      </c>
      <c r="O516" s="48"/>
      <c r="P516" s="245">
        <f>O516*H516</f>
        <v>0</v>
      </c>
      <c r="Q516" s="245">
        <v>0.00084999999999999995</v>
      </c>
      <c r="R516" s="245">
        <f>Q516*H516</f>
        <v>0.011350049999999999</v>
      </c>
      <c r="S516" s="245">
        <v>0</v>
      </c>
      <c r="T516" s="246">
        <f>S516*H516</f>
        <v>0</v>
      </c>
      <c r="AR516" s="25" t="s">
        <v>262</v>
      </c>
      <c r="AT516" s="25" t="s">
        <v>328</v>
      </c>
      <c r="AU516" s="25" t="s">
        <v>81</v>
      </c>
      <c r="AY516" s="25" t="s">
        <v>210</v>
      </c>
      <c r="BE516" s="247">
        <f>IF(N516="základní",J516,0)</f>
        <v>0</v>
      </c>
      <c r="BF516" s="247">
        <f>IF(N516="snížená",J516,0)</f>
        <v>0</v>
      </c>
      <c r="BG516" s="247">
        <f>IF(N516="zákl. přenesená",J516,0)</f>
        <v>0</v>
      </c>
      <c r="BH516" s="247">
        <f>IF(N516="sníž. přenesená",J516,0)</f>
        <v>0</v>
      </c>
      <c r="BI516" s="247">
        <f>IF(N516="nulová",J516,0)</f>
        <v>0</v>
      </c>
      <c r="BJ516" s="25" t="s">
        <v>79</v>
      </c>
      <c r="BK516" s="247">
        <f>ROUND(I516*H516,2)</f>
        <v>0</v>
      </c>
      <c r="BL516" s="25" t="s">
        <v>217</v>
      </c>
      <c r="BM516" s="25" t="s">
        <v>1112</v>
      </c>
    </row>
    <row r="517" s="13" customFormat="1">
      <c r="B517" s="261"/>
      <c r="C517" s="262"/>
      <c r="D517" s="248" t="s">
        <v>221</v>
      </c>
      <c r="E517" s="262"/>
      <c r="F517" s="264" t="s">
        <v>1113</v>
      </c>
      <c r="G517" s="262"/>
      <c r="H517" s="265">
        <v>13.353</v>
      </c>
      <c r="I517" s="266"/>
      <c r="J517" s="262"/>
      <c r="K517" s="262"/>
      <c r="L517" s="267"/>
      <c r="M517" s="268"/>
      <c r="N517" s="269"/>
      <c r="O517" s="269"/>
      <c r="P517" s="269"/>
      <c r="Q517" s="269"/>
      <c r="R517" s="269"/>
      <c r="S517" s="269"/>
      <c r="T517" s="270"/>
      <c r="AT517" s="271" t="s">
        <v>221</v>
      </c>
      <c r="AU517" s="271" t="s">
        <v>81</v>
      </c>
      <c r="AV517" s="13" t="s">
        <v>81</v>
      </c>
      <c r="AW517" s="13" t="s">
        <v>6</v>
      </c>
      <c r="AX517" s="13" t="s">
        <v>79</v>
      </c>
      <c r="AY517" s="271" t="s">
        <v>210</v>
      </c>
    </row>
    <row r="518" s="1" customFormat="1" ht="34.2" customHeight="1">
      <c r="B518" s="47"/>
      <c r="C518" s="236" t="s">
        <v>622</v>
      </c>
      <c r="D518" s="236" t="s">
        <v>212</v>
      </c>
      <c r="E518" s="237" t="s">
        <v>1114</v>
      </c>
      <c r="F518" s="238" t="s">
        <v>1115</v>
      </c>
      <c r="G518" s="239" t="s">
        <v>215</v>
      </c>
      <c r="H518" s="240">
        <v>7</v>
      </c>
      <c r="I518" s="241"/>
      <c r="J518" s="242">
        <f>ROUND(I518*H518,2)</f>
        <v>0</v>
      </c>
      <c r="K518" s="238" t="s">
        <v>378</v>
      </c>
      <c r="L518" s="73"/>
      <c r="M518" s="243" t="s">
        <v>21</v>
      </c>
      <c r="N518" s="244" t="s">
        <v>43</v>
      </c>
      <c r="O518" s="48"/>
      <c r="P518" s="245">
        <f>O518*H518</f>
        <v>0</v>
      </c>
      <c r="Q518" s="245">
        <v>0.0085000000000000006</v>
      </c>
      <c r="R518" s="245">
        <f>Q518*H518</f>
        <v>0.059500000000000004</v>
      </c>
      <c r="S518" s="245">
        <v>0</v>
      </c>
      <c r="T518" s="246">
        <f>S518*H518</f>
        <v>0</v>
      </c>
      <c r="AR518" s="25" t="s">
        <v>217</v>
      </c>
      <c r="AT518" s="25" t="s">
        <v>212</v>
      </c>
      <c r="AU518" s="25" t="s">
        <v>81</v>
      </c>
      <c r="AY518" s="25" t="s">
        <v>210</v>
      </c>
      <c r="BE518" s="247">
        <f>IF(N518="základní",J518,0)</f>
        <v>0</v>
      </c>
      <c r="BF518" s="247">
        <f>IF(N518="snížená",J518,0)</f>
        <v>0</v>
      </c>
      <c r="BG518" s="247">
        <f>IF(N518="zákl. přenesená",J518,0)</f>
        <v>0</v>
      </c>
      <c r="BH518" s="247">
        <f>IF(N518="sníž. přenesená",J518,0)</f>
        <v>0</v>
      </c>
      <c r="BI518" s="247">
        <f>IF(N518="nulová",J518,0)</f>
        <v>0</v>
      </c>
      <c r="BJ518" s="25" t="s">
        <v>79</v>
      </c>
      <c r="BK518" s="247">
        <f>ROUND(I518*H518,2)</f>
        <v>0</v>
      </c>
      <c r="BL518" s="25" t="s">
        <v>217</v>
      </c>
      <c r="BM518" s="25" t="s">
        <v>1116</v>
      </c>
    </row>
    <row r="519" s="1" customFormat="1">
      <c r="B519" s="47"/>
      <c r="C519" s="75"/>
      <c r="D519" s="248" t="s">
        <v>219</v>
      </c>
      <c r="E519" s="75"/>
      <c r="F519" s="249" t="s">
        <v>1117</v>
      </c>
      <c r="G519" s="75"/>
      <c r="H519" s="75"/>
      <c r="I519" s="204"/>
      <c r="J519" s="75"/>
      <c r="K519" s="75"/>
      <c r="L519" s="73"/>
      <c r="M519" s="250"/>
      <c r="N519" s="48"/>
      <c r="O519" s="48"/>
      <c r="P519" s="48"/>
      <c r="Q519" s="48"/>
      <c r="R519" s="48"/>
      <c r="S519" s="48"/>
      <c r="T519" s="96"/>
      <c r="AT519" s="25" t="s">
        <v>219</v>
      </c>
      <c r="AU519" s="25" t="s">
        <v>81</v>
      </c>
    </row>
    <row r="520" s="12" customFormat="1">
      <c r="B520" s="251"/>
      <c r="C520" s="252"/>
      <c r="D520" s="248" t="s">
        <v>221</v>
      </c>
      <c r="E520" s="253" t="s">
        <v>21</v>
      </c>
      <c r="F520" s="254" t="s">
        <v>845</v>
      </c>
      <c r="G520" s="252"/>
      <c r="H520" s="253" t="s">
        <v>21</v>
      </c>
      <c r="I520" s="255"/>
      <c r="J520" s="252"/>
      <c r="K520" s="252"/>
      <c r="L520" s="256"/>
      <c r="M520" s="257"/>
      <c r="N520" s="258"/>
      <c r="O520" s="258"/>
      <c r="P520" s="258"/>
      <c r="Q520" s="258"/>
      <c r="R520" s="258"/>
      <c r="S520" s="258"/>
      <c r="T520" s="259"/>
      <c r="AT520" s="260" t="s">
        <v>221</v>
      </c>
      <c r="AU520" s="260" t="s">
        <v>81</v>
      </c>
      <c r="AV520" s="12" t="s">
        <v>79</v>
      </c>
      <c r="AW520" s="12" t="s">
        <v>35</v>
      </c>
      <c r="AX520" s="12" t="s">
        <v>72</v>
      </c>
      <c r="AY520" s="260" t="s">
        <v>210</v>
      </c>
    </row>
    <row r="521" s="12" customFormat="1">
      <c r="B521" s="251"/>
      <c r="C521" s="252"/>
      <c r="D521" s="248" t="s">
        <v>221</v>
      </c>
      <c r="E521" s="253" t="s">
        <v>21</v>
      </c>
      <c r="F521" s="254" t="s">
        <v>1118</v>
      </c>
      <c r="G521" s="252"/>
      <c r="H521" s="253" t="s">
        <v>21</v>
      </c>
      <c r="I521" s="255"/>
      <c r="J521" s="252"/>
      <c r="K521" s="252"/>
      <c r="L521" s="256"/>
      <c r="M521" s="257"/>
      <c r="N521" s="258"/>
      <c r="O521" s="258"/>
      <c r="P521" s="258"/>
      <c r="Q521" s="258"/>
      <c r="R521" s="258"/>
      <c r="S521" s="258"/>
      <c r="T521" s="259"/>
      <c r="AT521" s="260" t="s">
        <v>221</v>
      </c>
      <c r="AU521" s="260" t="s">
        <v>81</v>
      </c>
      <c r="AV521" s="12" t="s">
        <v>79</v>
      </c>
      <c r="AW521" s="12" t="s">
        <v>35</v>
      </c>
      <c r="AX521" s="12" t="s">
        <v>72</v>
      </c>
      <c r="AY521" s="260" t="s">
        <v>210</v>
      </c>
    </row>
    <row r="522" s="13" customFormat="1">
      <c r="B522" s="261"/>
      <c r="C522" s="262"/>
      <c r="D522" s="248" t="s">
        <v>221</v>
      </c>
      <c r="E522" s="263" t="s">
        <v>21</v>
      </c>
      <c r="F522" s="264" t="s">
        <v>1119</v>
      </c>
      <c r="G522" s="262"/>
      <c r="H522" s="265">
        <v>3.1819999999999999</v>
      </c>
      <c r="I522" s="266"/>
      <c r="J522" s="262"/>
      <c r="K522" s="262"/>
      <c r="L522" s="267"/>
      <c r="M522" s="268"/>
      <c r="N522" s="269"/>
      <c r="O522" s="269"/>
      <c r="P522" s="269"/>
      <c r="Q522" s="269"/>
      <c r="R522" s="269"/>
      <c r="S522" s="269"/>
      <c r="T522" s="270"/>
      <c r="AT522" s="271" t="s">
        <v>221</v>
      </c>
      <c r="AU522" s="271" t="s">
        <v>81</v>
      </c>
      <c r="AV522" s="13" t="s">
        <v>81</v>
      </c>
      <c r="AW522" s="13" t="s">
        <v>35</v>
      </c>
      <c r="AX522" s="13" t="s">
        <v>72</v>
      </c>
      <c r="AY522" s="271" t="s">
        <v>210</v>
      </c>
    </row>
    <row r="523" s="12" customFormat="1">
      <c r="B523" s="251"/>
      <c r="C523" s="252"/>
      <c r="D523" s="248" t="s">
        <v>221</v>
      </c>
      <c r="E523" s="253" t="s">
        <v>21</v>
      </c>
      <c r="F523" s="254" t="s">
        <v>1118</v>
      </c>
      <c r="G523" s="252"/>
      <c r="H523" s="253" t="s">
        <v>21</v>
      </c>
      <c r="I523" s="255"/>
      <c r="J523" s="252"/>
      <c r="K523" s="252"/>
      <c r="L523" s="256"/>
      <c r="M523" s="257"/>
      <c r="N523" s="258"/>
      <c r="O523" s="258"/>
      <c r="P523" s="258"/>
      <c r="Q523" s="258"/>
      <c r="R523" s="258"/>
      <c r="S523" s="258"/>
      <c r="T523" s="259"/>
      <c r="AT523" s="260" t="s">
        <v>221</v>
      </c>
      <c r="AU523" s="260" t="s">
        <v>81</v>
      </c>
      <c r="AV523" s="12" t="s">
        <v>79</v>
      </c>
      <c r="AW523" s="12" t="s">
        <v>35</v>
      </c>
      <c r="AX523" s="12" t="s">
        <v>72</v>
      </c>
      <c r="AY523" s="260" t="s">
        <v>210</v>
      </c>
    </row>
    <row r="524" s="13" customFormat="1">
      <c r="B524" s="261"/>
      <c r="C524" s="262"/>
      <c r="D524" s="248" t="s">
        <v>221</v>
      </c>
      <c r="E524" s="263" t="s">
        <v>21</v>
      </c>
      <c r="F524" s="264" t="s">
        <v>1120</v>
      </c>
      <c r="G524" s="262"/>
      <c r="H524" s="265">
        <v>3.8180000000000001</v>
      </c>
      <c r="I524" s="266"/>
      <c r="J524" s="262"/>
      <c r="K524" s="262"/>
      <c r="L524" s="267"/>
      <c r="M524" s="268"/>
      <c r="N524" s="269"/>
      <c r="O524" s="269"/>
      <c r="P524" s="269"/>
      <c r="Q524" s="269"/>
      <c r="R524" s="269"/>
      <c r="S524" s="269"/>
      <c r="T524" s="270"/>
      <c r="AT524" s="271" t="s">
        <v>221</v>
      </c>
      <c r="AU524" s="271" t="s">
        <v>81</v>
      </c>
      <c r="AV524" s="13" t="s">
        <v>81</v>
      </c>
      <c r="AW524" s="13" t="s">
        <v>35</v>
      </c>
      <c r="AX524" s="13" t="s">
        <v>72</v>
      </c>
      <c r="AY524" s="271" t="s">
        <v>210</v>
      </c>
    </row>
    <row r="525" s="14" customFormat="1">
      <c r="B525" s="272"/>
      <c r="C525" s="273"/>
      <c r="D525" s="248" t="s">
        <v>221</v>
      </c>
      <c r="E525" s="274" t="s">
        <v>21</v>
      </c>
      <c r="F525" s="275" t="s">
        <v>227</v>
      </c>
      <c r="G525" s="273"/>
      <c r="H525" s="276">
        <v>7</v>
      </c>
      <c r="I525" s="277"/>
      <c r="J525" s="273"/>
      <c r="K525" s="273"/>
      <c r="L525" s="278"/>
      <c r="M525" s="279"/>
      <c r="N525" s="280"/>
      <c r="O525" s="280"/>
      <c r="P525" s="280"/>
      <c r="Q525" s="280"/>
      <c r="R525" s="280"/>
      <c r="S525" s="280"/>
      <c r="T525" s="281"/>
      <c r="AT525" s="282" t="s">
        <v>221</v>
      </c>
      <c r="AU525" s="282" t="s">
        <v>81</v>
      </c>
      <c r="AV525" s="14" t="s">
        <v>217</v>
      </c>
      <c r="AW525" s="14" t="s">
        <v>35</v>
      </c>
      <c r="AX525" s="14" t="s">
        <v>79</v>
      </c>
      <c r="AY525" s="282" t="s">
        <v>210</v>
      </c>
    </row>
    <row r="526" s="1" customFormat="1" ht="14.4" customHeight="1">
      <c r="B526" s="47"/>
      <c r="C526" s="284" t="s">
        <v>627</v>
      </c>
      <c r="D526" s="284" t="s">
        <v>328</v>
      </c>
      <c r="E526" s="285" t="s">
        <v>1121</v>
      </c>
      <c r="F526" s="286" t="s">
        <v>1122</v>
      </c>
      <c r="G526" s="287" t="s">
        <v>215</v>
      </c>
      <c r="H526" s="288">
        <v>3.8940000000000001</v>
      </c>
      <c r="I526" s="289"/>
      <c r="J526" s="290">
        <f>ROUND(I526*H526,2)</f>
        <v>0</v>
      </c>
      <c r="K526" s="286" t="s">
        <v>216</v>
      </c>
      <c r="L526" s="291"/>
      <c r="M526" s="292" t="s">
        <v>21</v>
      </c>
      <c r="N526" s="293" t="s">
        <v>43</v>
      </c>
      <c r="O526" s="48"/>
      <c r="P526" s="245">
        <f>O526*H526</f>
        <v>0</v>
      </c>
      <c r="Q526" s="245">
        <v>0.0025500000000000002</v>
      </c>
      <c r="R526" s="245">
        <f>Q526*H526</f>
        <v>0.0099297000000000014</v>
      </c>
      <c r="S526" s="245">
        <v>0</v>
      </c>
      <c r="T526" s="246">
        <f>S526*H526</f>
        <v>0</v>
      </c>
      <c r="AR526" s="25" t="s">
        <v>262</v>
      </c>
      <c r="AT526" s="25" t="s">
        <v>328</v>
      </c>
      <c r="AU526" s="25" t="s">
        <v>81</v>
      </c>
      <c r="AY526" s="25" t="s">
        <v>210</v>
      </c>
      <c r="BE526" s="247">
        <f>IF(N526="základní",J526,0)</f>
        <v>0</v>
      </c>
      <c r="BF526" s="247">
        <f>IF(N526="snížená",J526,0)</f>
        <v>0</v>
      </c>
      <c r="BG526" s="247">
        <f>IF(N526="zákl. přenesená",J526,0)</f>
        <v>0</v>
      </c>
      <c r="BH526" s="247">
        <f>IF(N526="sníž. přenesená",J526,0)</f>
        <v>0</v>
      </c>
      <c r="BI526" s="247">
        <f>IF(N526="nulová",J526,0)</f>
        <v>0</v>
      </c>
      <c r="BJ526" s="25" t="s">
        <v>79</v>
      </c>
      <c r="BK526" s="247">
        <f>ROUND(I526*H526,2)</f>
        <v>0</v>
      </c>
      <c r="BL526" s="25" t="s">
        <v>217</v>
      </c>
      <c r="BM526" s="25" t="s">
        <v>1123</v>
      </c>
    </row>
    <row r="527" s="13" customFormat="1">
      <c r="B527" s="261"/>
      <c r="C527" s="262"/>
      <c r="D527" s="248" t="s">
        <v>221</v>
      </c>
      <c r="E527" s="262"/>
      <c r="F527" s="264" t="s">
        <v>1124</v>
      </c>
      <c r="G527" s="262"/>
      <c r="H527" s="265">
        <v>3.8940000000000001</v>
      </c>
      <c r="I527" s="266"/>
      <c r="J527" s="262"/>
      <c r="K527" s="262"/>
      <c r="L527" s="267"/>
      <c r="M527" s="268"/>
      <c r="N527" s="269"/>
      <c r="O527" s="269"/>
      <c r="P527" s="269"/>
      <c r="Q527" s="269"/>
      <c r="R527" s="269"/>
      <c r="S527" s="269"/>
      <c r="T527" s="270"/>
      <c r="AT527" s="271" t="s">
        <v>221</v>
      </c>
      <c r="AU527" s="271" t="s">
        <v>81</v>
      </c>
      <c r="AV527" s="13" t="s">
        <v>81</v>
      </c>
      <c r="AW527" s="13" t="s">
        <v>6</v>
      </c>
      <c r="AX527" s="13" t="s">
        <v>79</v>
      </c>
      <c r="AY527" s="271" t="s">
        <v>210</v>
      </c>
    </row>
    <row r="528" s="1" customFormat="1" ht="22.8" customHeight="1">
      <c r="B528" s="47"/>
      <c r="C528" s="284" t="s">
        <v>632</v>
      </c>
      <c r="D528" s="284" t="s">
        <v>328</v>
      </c>
      <c r="E528" s="285" t="s">
        <v>1125</v>
      </c>
      <c r="F528" s="286" t="s">
        <v>1126</v>
      </c>
      <c r="G528" s="287" t="s">
        <v>215</v>
      </c>
      <c r="H528" s="288">
        <v>3.246</v>
      </c>
      <c r="I528" s="289"/>
      <c r="J528" s="290">
        <f>ROUND(I528*H528,2)</f>
        <v>0</v>
      </c>
      <c r="K528" s="286" t="s">
        <v>216</v>
      </c>
      <c r="L528" s="291"/>
      <c r="M528" s="292" t="s">
        <v>21</v>
      </c>
      <c r="N528" s="293" t="s">
        <v>43</v>
      </c>
      <c r="O528" s="48"/>
      <c r="P528" s="245">
        <f>O528*H528</f>
        <v>0</v>
      </c>
      <c r="Q528" s="245">
        <v>0.0048999999999999998</v>
      </c>
      <c r="R528" s="245">
        <f>Q528*H528</f>
        <v>0.0159054</v>
      </c>
      <c r="S528" s="245">
        <v>0</v>
      </c>
      <c r="T528" s="246">
        <f>S528*H528</f>
        <v>0</v>
      </c>
      <c r="AR528" s="25" t="s">
        <v>262</v>
      </c>
      <c r="AT528" s="25" t="s">
        <v>328</v>
      </c>
      <c r="AU528" s="25" t="s">
        <v>81</v>
      </c>
      <c r="AY528" s="25" t="s">
        <v>210</v>
      </c>
      <c r="BE528" s="247">
        <f>IF(N528="základní",J528,0)</f>
        <v>0</v>
      </c>
      <c r="BF528" s="247">
        <f>IF(N528="snížená",J528,0)</f>
        <v>0</v>
      </c>
      <c r="BG528" s="247">
        <f>IF(N528="zákl. přenesená",J528,0)</f>
        <v>0</v>
      </c>
      <c r="BH528" s="247">
        <f>IF(N528="sníž. přenesená",J528,0)</f>
        <v>0</v>
      </c>
      <c r="BI528" s="247">
        <f>IF(N528="nulová",J528,0)</f>
        <v>0</v>
      </c>
      <c r="BJ528" s="25" t="s">
        <v>79</v>
      </c>
      <c r="BK528" s="247">
        <f>ROUND(I528*H528,2)</f>
        <v>0</v>
      </c>
      <c r="BL528" s="25" t="s">
        <v>217</v>
      </c>
      <c r="BM528" s="25" t="s">
        <v>1127</v>
      </c>
    </row>
    <row r="529" s="13" customFormat="1">
      <c r="B529" s="261"/>
      <c r="C529" s="262"/>
      <c r="D529" s="248" t="s">
        <v>221</v>
      </c>
      <c r="E529" s="262"/>
      <c r="F529" s="264" t="s">
        <v>1128</v>
      </c>
      <c r="G529" s="262"/>
      <c r="H529" s="265">
        <v>3.246</v>
      </c>
      <c r="I529" s="266"/>
      <c r="J529" s="262"/>
      <c r="K529" s="262"/>
      <c r="L529" s="267"/>
      <c r="M529" s="268"/>
      <c r="N529" s="269"/>
      <c r="O529" s="269"/>
      <c r="P529" s="269"/>
      <c r="Q529" s="269"/>
      <c r="R529" s="269"/>
      <c r="S529" s="269"/>
      <c r="T529" s="270"/>
      <c r="AT529" s="271" t="s">
        <v>221</v>
      </c>
      <c r="AU529" s="271" t="s">
        <v>81</v>
      </c>
      <c r="AV529" s="13" t="s">
        <v>81</v>
      </c>
      <c r="AW529" s="13" t="s">
        <v>6</v>
      </c>
      <c r="AX529" s="13" t="s">
        <v>79</v>
      </c>
      <c r="AY529" s="271" t="s">
        <v>210</v>
      </c>
    </row>
    <row r="530" s="1" customFormat="1" ht="22.8" customHeight="1">
      <c r="B530" s="47"/>
      <c r="C530" s="236" t="s">
        <v>636</v>
      </c>
      <c r="D530" s="236" t="s">
        <v>212</v>
      </c>
      <c r="E530" s="237" t="s">
        <v>1129</v>
      </c>
      <c r="F530" s="238" t="s">
        <v>1130</v>
      </c>
      <c r="G530" s="239" t="s">
        <v>215</v>
      </c>
      <c r="H530" s="240">
        <v>31</v>
      </c>
      <c r="I530" s="241"/>
      <c r="J530" s="242">
        <f>ROUND(I530*H530,2)</f>
        <v>0</v>
      </c>
      <c r="K530" s="238" t="s">
        <v>216</v>
      </c>
      <c r="L530" s="73"/>
      <c r="M530" s="243" t="s">
        <v>21</v>
      </c>
      <c r="N530" s="244" t="s">
        <v>43</v>
      </c>
      <c r="O530" s="48"/>
      <c r="P530" s="245">
        <f>O530*H530</f>
        <v>0</v>
      </c>
      <c r="Q530" s="245">
        <v>0.0030000000000000001</v>
      </c>
      <c r="R530" s="245">
        <f>Q530*H530</f>
        <v>0.092999999999999999</v>
      </c>
      <c r="S530" s="245">
        <v>0</v>
      </c>
      <c r="T530" s="246">
        <f>S530*H530</f>
        <v>0</v>
      </c>
      <c r="AR530" s="25" t="s">
        <v>217</v>
      </c>
      <c r="AT530" s="25" t="s">
        <v>212</v>
      </c>
      <c r="AU530" s="25" t="s">
        <v>81</v>
      </c>
      <c r="AY530" s="25" t="s">
        <v>210</v>
      </c>
      <c r="BE530" s="247">
        <f>IF(N530="základní",J530,0)</f>
        <v>0</v>
      </c>
      <c r="BF530" s="247">
        <f>IF(N530="snížená",J530,0)</f>
        <v>0</v>
      </c>
      <c r="BG530" s="247">
        <f>IF(N530="zákl. přenesená",J530,0)</f>
        <v>0</v>
      </c>
      <c r="BH530" s="247">
        <f>IF(N530="sníž. přenesená",J530,0)</f>
        <v>0</v>
      </c>
      <c r="BI530" s="247">
        <f>IF(N530="nulová",J530,0)</f>
        <v>0</v>
      </c>
      <c r="BJ530" s="25" t="s">
        <v>79</v>
      </c>
      <c r="BK530" s="247">
        <f>ROUND(I530*H530,2)</f>
        <v>0</v>
      </c>
      <c r="BL530" s="25" t="s">
        <v>217</v>
      </c>
      <c r="BM530" s="25" t="s">
        <v>1131</v>
      </c>
    </row>
    <row r="531" s="1" customFormat="1">
      <c r="B531" s="47"/>
      <c r="C531" s="75"/>
      <c r="D531" s="248" t="s">
        <v>219</v>
      </c>
      <c r="E531" s="75"/>
      <c r="F531" s="249" t="s">
        <v>1095</v>
      </c>
      <c r="G531" s="75"/>
      <c r="H531" s="75"/>
      <c r="I531" s="204"/>
      <c r="J531" s="75"/>
      <c r="K531" s="75"/>
      <c r="L531" s="73"/>
      <c r="M531" s="250"/>
      <c r="N531" s="48"/>
      <c r="O531" s="48"/>
      <c r="P531" s="48"/>
      <c r="Q531" s="48"/>
      <c r="R531" s="48"/>
      <c r="S531" s="48"/>
      <c r="T531" s="96"/>
      <c r="AT531" s="25" t="s">
        <v>219</v>
      </c>
      <c r="AU531" s="25" t="s">
        <v>81</v>
      </c>
    </row>
    <row r="532" s="12" customFormat="1">
      <c r="B532" s="251"/>
      <c r="C532" s="252"/>
      <c r="D532" s="248" t="s">
        <v>221</v>
      </c>
      <c r="E532" s="253" t="s">
        <v>21</v>
      </c>
      <c r="F532" s="254" t="s">
        <v>845</v>
      </c>
      <c r="G532" s="252"/>
      <c r="H532" s="253" t="s">
        <v>21</v>
      </c>
      <c r="I532" s="255"/>
      <c r="J532" s="252"/>
      <c r="K532" s="252"/>
      <c r="L532" s="256"/>
      <c r="M532" s="257"/>
      <c r="N532" s="258"/>
      <c r="O532" s="258"/>
      <c r="P532" s="258"/>
      <c r="Q532" s="258"/>
      <c r="R532" s="258"/>
      <c r="S532" s="258"/>
      <c r="T532" s="259"/>
      <c r="AT532" s="260" t="s">
        <v>221</v>
      </c>
      <c r="AU532" s="260" t="s">
        <v>81</v>
      </c>
      <c r="AV532" s="12" t="s">
        <v>79</v>
      </c>
      <c r="AW532" s="12" t="s">
        <v>35</v>
      </c>
      <c r="AX532" s="12" t="s">
        <v>72</v>
      </c>
      <c r="AY532" s="260" t="s">
        <v>210</v>
      </c>
    </row>
    <row r="533" s="12" customFormat="1">
      <c r="B533" s="251"/>
      <c r="C533" s="252"/>
      <c r="D533" s="248" t="s">
        <v>221</v>
      </c>
      <c r="E533" s="253" t="s">
        <v>21</v>
      </c>
      <c r="F533" s="254" t="s">
        <v>1103</v>
      </c>
      <c r="G533" s="252"/>
      <c r="H533" s="253" t="s">
        <v>21</v>
      </c>
      <c r="I533" s="255"/>
      <c r="J533" s="252"/>
      <c r="K533" s="252"/>
      <c r="L533" s="256"/>
      <c r="M533" s="257"/>
      <c r="N533" s="258"/>
      <c r="O533" s="258"/>
      <c r="P533" s="258"/>
      <c r="Q533" s="258"/>
      <c r="R533" s="258"/>
      <c r="S533" s="258"/>
      <c r="T533" s="259"/>
      <c r="AT533" s="260" t="s">
        <v>221</v>
      </c>
      <c r="AU533" s="260" t="s">
        <v>81</v>
      </c>
      <c r="AV533" s="12" t="s">
        <v>79</v>
      </c>
      <c r="AW533" s="12" t="s">
        <v>35</v>
      </c>
      <c r="AX533" s="12" t="s">
        <v>72</v>
      </c>
      <c r="AY533" s="260" t="s">
        <v>210</v>
      </c>
    </row>
    <row r="534" s="13" customFormat="1">
      <c r="B534" s="261"/>
      <c r="C534" s="262"/>
      <c r="D534" s="248" t="s">
        <v>221</v>
      </c>
      <c r="E534" s="263" t="s">
        <v>21</v>
      </c>
      <c r="F534" s="264" t="s">
        <v>1132</v>
      </c>
      <c r="G534" s="262"/>
      <c r="H534" s="265">
        <v>24</v>
      </c>
      <c r="I534" s="266"/>
      <c r="J534" s="262"/>
      <c r="K534" s="262"/>
      <c r="L534" s="267"/>
      <c r="M534" s="268"/>
      <c r="N534" s="269"/>
      <c r="O534" s="269"/>
      <c r="P534" s="269"/>
      <c r="Q534" s="269"/>
      <c r="R534" s="269"/>
      <c r="S534" s="269"/>
      <c r="T534" s="270"/>
      <c r="AT534" s="271" t="s">
        <v>221</v>
      </c>
      <c r="AU534" s="271" t="s">
        <v>81</v>
      </c>
      <c r="AV534" s="13" t="s">
        <v>81</v>
      </c>
      <c r="AW534" s="13" t="s">
        <v>35</v>
      </c>
      <c r="AX534" s="13" t="s">
        <v>72</v>
      </c>
      <c r="AY534" s="271" t="s">
        <v>210</v>
      </c>
    </row>
    <row r="535" s="12" customFormat="1">
      <c r="B535" s="251"/>
      <c r="C535" s="252"/>
      <c r="D535" s="248" t="s">
        <v>221</v>
      </c>
      <c r="E535" s="253" t="s">
        <v>21</v>
      </c>
      <c r="F535" s="254" t="s">
        <v>1118</v>
      </c>
      <c r="G535" s="252"/>
      <c r="H535" s="253" t="s">
        <v>21</v>
      </c>
      <c r="I535" s="255"/>
      <c r="J535" s="252"/>
      <c r="K535" s="252"/>
      <c r="L535" s="256"/>
      <c r="M535" s="257"/>
      <c r="N535" s="258"/>
      <c r="O535" s="258"/>
      <c r="P535" s="258"/>
      <c r="Q535" s="258"/>
      <c r="R535" s="258"/>
      <c r="S535" s="258"/>
      <c r="T535" s="259"/>
      <c r="AT535" s="260" t="s">
        <v>221</v>
      </c>
      <c r="AU535" s="260" t="s">
        <v>81</v>
      </c>
      <c r="AV535" s="12" t="s">
        <v>79</v>
      </c>
      <c r="AW535" s="12" t="s">
        <v>35</v>
      </c>
      <c r="AX535" s="12" t="s">
        <v>72</v>
      </c>
      <c r="AY535" s="260" t="s">
        <v>210</v>
      </c>
    </row>
    <row r="536" s="13" customFormat="1">
      <c r="B536" s="261"/>
      <c r="C536" s="262"/>
      <c r="D536" s="248" t="s">
        <v>221</v>
      </c>
      <c r="E536" s="263" t="s">
        <v>21</v>
      </c>
      <c r="F536" s="264" t="s">
        <v>547</v>
      </c>
      <c r="G536" s="262"/>
      <c r="H536" s="265">
        <v>7</v>
      </c>
      <c r="I536" s="266"/>
      <c r="J536" s="262"/>
      <c r="K536" s="262"/>
      <c r="L536" s="267"/>
      <c r="M536" s="268"/>
      <c r="N536" s="269"/>
      <c r="O536" s="269"/>
      <c r="P536" s="269"/>
      <c r="Q536" s="269"/>
      <c r="R536" s="269"/>
      <c r="S536" s="269"/>
      <c r="T536" s="270"/>
      <c r="AT536" s="271" t="s">
        <v>221</v>
      </c>
      <c r="AU536" s="271" t="s">
        <v>81</v>
      </c>
      <c r="AV536" s="13" t="s">
        <v>81</v>
      </c>
      <c r="AW536" s="13" t="s">
        <v>35</v>
      </c>
      <c r="AX536" s="13" t="s">
        <v>72</v>
      </c>
      <c r="AY536" s="271" t="s">
        <v>210</v>
      </c>
    </row>
    <row r="537" s="14" customFormat="1">
      <c r="B537" s="272"/>
      <c r="C537" s="273"/>
      <c r="D537" s="248" t="s">
        <v>221</v>
      </c>
      <c r="E537" s="274" t="s">
        <v>21</v>
      </c>
      <c r="F537" s="275" t="s">
        <v>227</v>
      </c>
      <c r="G537" s="273"/>
      <c r="H537" s="276">
        <v>31</v>
      </c>
      <c r="I537" s="277"/>
      <c r="J537" s="273"/>
      <c r="K537" s="273"/>
      <c r="L537" s="278"/>
      <c r="M537" s="279"/>
      <c r="N537" s="280"/>
      <c r="O537" s="280"/>
      <c r="P537" s="280"/>
      <c r="Q537" s="280"/>
      <c r="R537" s="280"/>
      <c r="S537" s="280"/>
      <c r="T537" s="281"/>
      <c r="AT537" s="282" t="s">
        <v>221</v>
      </c>
      <c r="AU537" s="282" t="s">
        <v>81</v>
      </c>
      <c r="AV537" s="14" t="s">
        <v>217</v>
      </c>
      <c r="AW537" s="14" t="s">
        <v>35</v>
      </c>
      <c r="AX537" s="14" t="s">
        <v>79</v>
      </c>
      <c r="AY537" s="282" t="s">
        <v>210</v>
      </c>
    </row>
    <row r="538" s="1" customFormat="1" ht="22.8" customHeight="1">
      <c r="B538" s="47"/>
      <c r="C538" s="236" t="s">
        <v>641</v>
      </c>
      <c r="D538" s="236" t="s">
        <v>212</v>
      </c>
      <c r="E538" s="237" t="s">
        <v>1133</v>
      </c>
      <c r="F538" s="238" t="s">
        <v>1134</v>
      </c>
      <c r="G538" s="239" t="s">
        <v>215</v>
      </c>
      <c r="H538" s="240">
        <v>90.530000000000001</v>
      </c>
      <c r="I538" s="241"/>
      <c r="J538" s="242">
        <f>ROUND(I538*H538,2)</f>
        <v>0</v>
      </c>
      <c r="K538" s="238" t="s">
        <v>216</v>
      </c>
      <c r="L538" s="73"/>
      <c r="M538" s="243" t="s">
        <v>21</v>
      </c>
      <c r="N538" s="244" t="s">
        <v>43</v>
      </c>
      <c r="O538" s="48"/>
      <c r="P538" s="245">
        <f>O538*H538</f>
        <v>0</v>
      </c>
      <c r="Q538" s="245">
        <v>0.0315</v>
      </c>
      <c r="R538" s="245">
        <f>Q538*H538</f>
        <v>2.8516949999999999</v>
      </c>
      <c r="S538" s="245">
        <v>0</v>
      </c>
      <c r="T538" s="246">
        <f>S538*H538</f>
        <v>0</v>
      </c>
      <c r="AR538" s="25" t="s">
        <v>217</v>
      </c>
      <c r="AT538" s="25" t="s">
        <v>212</v>
      </c>
      <c r="AU538" s="25" t="s">
        <v>81</v>
      </c>
      <c r="AY538" s="25" t="s">
        <v>210</v>
      </c>
      <c r="BE538" s="247">
        <f>IF(N538="základní",J538,0)</f>
        <v>0</v>
      </c>
      <c r="BF538" s="247">
        <f>IF(N538="snížená",J538,0)</f>
        <v>0</v>
      </c>
      <c r="BG538" s="247">
        <f>IF(N538="zákl. přenesená",J538,0)</f>
        <v>0</v>
      </c>
      <c r="BH538" s="247">
        <f>IF(N538="sníž. přenesená",J538,0)</f>
        <v>0</v>
      </c>
      <c r="BI538" s="247">
        <f>IF(N538="nulová",J538,0)</f>
        <v>0</v>
      </c>
      <c r="BJ538" s="25" t="s">
        <v>79</v>
      </c>
      <c r="BK538" s="247">
        <f>ROUND(I538*H538,2)</f>
        <v>0</v>
      </c>
      <c r="BL538" s="25" t="s">
        <v>217</v>
      </c>
      <c r="BM538" s="25" t="s">
        <v>1135</v>
      </c>
    </row>
    <row r="539" s="1" customFormat="1">
      <c r="B539" s="47"/>
      <c r="C539" s="75"/>
      <c r="D539" s="248" t="s">
        <v>219</v>
      </c>
      <c r="E539" s="75"/>
      <c r="F539" s="249" t="s">
        <v>1136</v>
      </c>
      <c r="G539" s="75"/>
      <c r="H539" s="75"/>
      <c r="I539" s="204"/>
      <c r="J539" s="75"/>
      <c r="K539" s="75"/>
      <c r="L539" s="73"/>
      <c r="M539" s="250"/>
      <c r="N539" s="48"/>
      <c r="O539" s="48"/>
      <c r="P539" s="48"/>
      <c r="Q539" s="48"/>
      <c r="R539" s="48"/>
      <c r="S539" s="48"/>
      <c r="T539" s="96"/>
      <c r="AT539" s="25" t="s">
        <v>219</v>
      </c>
      <c r="AU539" s="25" t="s">
        <v>81</v>
      </c>
    </row>
    <row r="540" s="12" customFormat="1">
      <c r="B540" s="251"/>
      <c r="C540" s="252"/>
      <c r="D540" s="248" t="s">
        <v>221</v>
      </c>
      <c r="E540" s="253" t="s">
        <v>21</v>
      </c>
      <c r="F540" s="254" t="s">
        <v>845</v>
      </c>
      <c r="G540" s="252"/>
      <c r="H540" s="253" t="s">
        <v>21</v>
      </c>
      <c r="I540" s="255"/>
      <c r="J540" s="252"/>
      <c r="K540" s="252"/>
      <c r="L540" s="256"/>
      <c r="M540" s="257"/>
      <c r="N540" s="258"/>
      <c r="O540" s="258"/>
      <c r="P540" s="258"/>
      <c r="Q540" s="258"/>
      <c r="R540" s="258"/>
      <c r="S540" s="258"/>
      <c r="T540" s="259"/>
      <c r="AT540" s="260" t="s">
        <v>221</v>
      </c>
      <c r="AU540" s="260" t="s">
        <v>81</v>
      </c>
      <c r="AV540" s="12" t="s">
        <v>79</v>
      </c>
      <c r="AW540" s="12" t="s">
        <v>35</v>
      </c>
      <c r="AX540" s="12" t="s">
        <v>72</v>
      </c>
      <c r="AY540" s="260" t="s">
        <v>210</v>
      </c>
    </row>
    <row r="541" s="12" customFormat="1">
      <c r="B541" s="251"/>
      <c r="C541" s="252"/>
      <c r="D541" s="248" t="s">
        <v>221</v>
      </c>
      <c r="E541" s="253" t="s">
        <v>21</v>
      </c>
      <c r="F541" s="254" t="s">
        <v>1087</v>
      </c>
      <c r="G541" s="252"/>
      <c r="H541" s="253" t="s">
        <v>21</v>
      </c>
      <c r="I541" s="255"/>
      <c r="J541" s="252"/>
      <c r="K541" s="252"/>
      <c r="L541" s="256"/>
      <c r="M541" s="257"/>
      <c r="N541" s="258"/>
      <c r="O541" s="258"/>
      <c r="P541" s="258"/>
      <c r="Q541" s="258"/>
      <c r="R541" s="258"/>
      <c r="S541" s="258"/>
      <c r="T541" s="259"/>
      <c r="AT541" s="260" t="s">
        <v>221</v>
      </c>
      <c r="AU541" s="260" t="s">
        <v>81</v>
      </c>
      <c r="AV541" s="12" t="s">
        <v>79</v>
      </c>
      <c r="AW541" s="12" t="s">
        <v>35</v>
      </c>
      <c r="AX541" s="12" t="s">
        <v>72</v>
      </c>
      <c r="AY541" s="260" t="s">
        <v>210</v>
      </c>
    </row>
    <row r="542" s="13" customFormat="1">
      <c r="B542" s="261"/>
      <c r="C542" s="262"/>
      <c r="D542" s="248" t="s">
        <v>221</v>
      </c>
      <c r="E542" s="263" t="s">
        <v>21</v>
      </c>
      <c r="F542" s="264" t="s">
        <v>1088</v>
      </c>
      <c r="G542" s="262"/>
      <c r="H542" s="265">
        <v>79.799999999999997</v>
      </c>
      <c r="I542" s="266"/>
      <c r="J542" s="262"/>
      <c r="K542" s="262"/>
      <c r="L542" s="267"/>
      <c r="M542" s="268"/>
      <c r="N542" s="269"/>
      <c r="O542" s="269"/>
      <c r="P542" s="269"/>
      <c r="Q542" s="269"/>
      <c r="R542" s="269"/>
      <c r="S542" s="269"/>
      <c r="T542" s="270"/>
      <c r="AT542" s="271" t="s">
        <v>221</v>
      </c>
      <c r="AU542" s="271" t="s">
        <v>81</v>
      </c>
      <c r="AV542" s="13" t="s">
        <v>81</v>
      </c>
      <c r="AW542" s="13" t="s">
        <v>35</v>
      </c>
      <c r="AX542" s="13" t="s">
        <v>72</v>
      </c>
      <c r="AY542" s="271" t="s">
        <v>210</v>
      </c>
    </row>
    <row r="543" s="12" customFormat="1">
      <c r="B543" s="251"/>
      <c r="C543" s="252"/>
      <c r="D543" s="248" t="s">
        <v>221</v>
      </c>
      <c r="E543" s="253" t="s">
        <v>21</v>
      </c>
      <c r="F543" s="254" t="s">
        <v>1078</v>
      </c>
      <c r="G543" s="252"/>
      <c r="H543" s="253" t="s">
        <v>21</v>
      </c>
      <c r="I543" s="255"/>
      <c r="J543" s="252"/>
      <c r="K543" s="252"/>
      <c r="L543" s="256"/>
      <c r="M543" s="257"/>
      <c r="N543" s="258"/>
      <c r="O543" s="258"/>
      <c r="P543" s="258"/>
      <c r="Q543" s="258"/>
      <c r="R543" s="258"/>
      <c r="S543" s="258"/>
      <c r="T543" s="259"/>
      <c r="AT543" s="260" t="s">
        <v>221</v>
      </c>
      <c r="AU543" s="260" t="s">
        <v>81</v>
      </c>
      <c r="AV543" s="12" t="s">
        <v>79</v>
      </c>
      <c r="AW543" s="12" t="s">
        <v>35</v>
      </c>
      <c r="AX543" s="12" t="s">
        <v>72</v>
      </c>
      <c r="AY543" s="260" t="s">
        <v>210</v>
      </c>
    </row>
    <row r="544" s="13" customFormat="1">
      <c r="B544" s="261"/>
      <c r="C544" s="262"/>
      <c r="D544" s="248" t="s">
        <v>221</v>
      </c>
      <c r="E544" s="263" t="s">
        <v>21</v>
      </c>
      <c r="F544" s="264" t="s">
        <v>1079</v>
      </c>
      <c r="G544" s="262"/>
      <c r="H544" s="265">
        <v>10.73</v>
      </c>
      <c r="I544" s="266"/>
      <c r="J544" s="262"/>
      <c r="K544" s="262"/>
      <c r="L544" s="267"/>
      <c r="M544" s="268"/>
      <c r="N544" s="269"/>
      <c r="O544" s="269"/>
      <c r="P544" s="269"/>
      <c r="Q544" s="269"/>
      <c r="R544" s="269"/>
      <c r="S544" s="269"/>
      <c r="T544" s="270"/>
      <c r="AT544" s="271" t="s">
        <v>221</v>
      </c>
      <c r="AU544" s="271" t="s">
        <v>81</v>
      </c>
      <c r="AV544" s="13" t="s">
        <v>81</v>
      </c>
      <c r="AW544" s="13" t="s">
        <v>35</v>
      </c>
      <c r="AX544" s="13" t="s">
        <v>72</v>
      </c>
      <c r="AY544" s="271" t="s">
        <v>210</v>
      </c>
    </row>
    <row r="545" s="14" customFormat="1">
      <c r="B545" s="272"/>
      <c r="C545" s="273"/>
      <c r="D545" s="248" t="s">
        <v>221</v>
      </c>
      <c r="E545" s="274" t="s">
        <v>21</v>
      </c>
      <c r="F545" s="275" t="s">
        <v>227</v>
      </c>
      <c r="G545" s="273"/>
      <c r="H545" s="276">
        <v>90.530000000000001</v>
      </c>
      <c r="I545" s="277"/>
      <c r="J545" s="273"/>
      <c r="K545" s="273"/>
      <c r="L545" s="278"/>
      <c r="M545" s="279"/>
      <c r="N545" s="280"/>
      <c r="O545" s="280"/>
      <c r="P545" s="280"/>
      <c r="Q545" s="280"/>
      <c r="R545" s="280"/>
      <c r="S545" s="280"/>
      <c r="T545" s="281"/>
      <c r="AT545" s="282" t="s">
        <v>221</v>
      </c>
      <c r="AU545" s="282" t="s">
        <v>81</v>
      </c>
      <c r="AV545" s="14" t="s">
        <v>217</v>
      </c>
      <c r="AW545" s="14" t="s">
        <v>35</v>
      </c>
      <c r="AX545" s="14" t="s">
        <v>79</v>
      </c>
      <c r="AY545" s="282" t="s">
        <v>210</v>
      </c>
    </row>
    <row r="546" s="1" customFormat="1" ht="34.2" customHeight="1">
      <c r="B546" s="47"/>
      <c r="C546" s="236" t="s">
        <v>651</v>
      </c>
      <c r="D546" s="236" t="s">
        <v>212</v>
      </c>
      <c r="E546" s="237" t="s">
        <v>1137</v>
      </c>
      <c r="F546" s="238" t="s">
        <v>1138</v>
      </c>
      <c r="G546" s="239" t="s">
        <v>215</v>
      </c>
      <c r="H546" s="240">
        <v>21.600000000000001</v>
      </c>
      <c r="I546" s="241"/>
      <c r="J546" s="242">
        <f>ROUND(I546*H546,2)</f>
        <v>0</v>
      </c>
      <c r="K546" s="238" t="s">
        <v>216</v>
      </c>
      <c r="L546" s="73"/>
      <c r="M546" s="243" t="s">
        <v>21</v>
      </c>
      <c r="N546" s="244" t="s">
        <v>43</v>
      </c>
      <c r="O546" s="48"/>
      <c r="P546" s="245">
        <f>O546*H546</f>
        <v>0</v>
      </c>
      <c r="Q546" s="245">
        <v>0.035200000000000002</v>
      </c>
      <c r="R546" s="245">
        <f>Q546*H546</f>
        <v>0.76032000000000011</v>
      </c>
      <c r="S546" s="245">
        <v>0</v>
      </c>
      <c r="T546" s="246">
        <f>S546*H546</f>
        <v>0</v>
      </c>
      <c r="AR546" s="25" t="s">
        <v>217</v>
      </c>
      <c r="AT546" s="25" t="s">
        <v>212</v>
      </c>
      <c r="AU546" s="25" t="s">
        <v>81</v>
      </c>
      <c r="AY546" s="25" t="s">
        <v>210</v>
      </c>
      <c r="BE546" s="247">
        <f>IF(N546="základní",J546,0)</f>
        <v>0</v>
      </c>
      <c r="BF546" s="247">
        <f>IF(N546="snížená",J546,0)</f>
        <v>0</v>
      </c>
      <c r="BG546" s="247">
        <f>IF(N546="zákl. přenesená",J546,0)</f>
        <v>0</v>
      </c>
      <c r="BH546" s="247">
        <f>IF(N546="sníž. přenesená",J546,0)</f>
        <v>0</v>
      </c>
      <c r="BI546" s="247">
        <f>IF(N546="nulová",J546,0)</f>
        <v>0</v>
      </c>
      <c r="BJ546" s="25" t="s">
        <v>79</v>
      </c>
      <c r="BK546" s="247">
        <f>ROUND(I546*H546,2)</f>
        <v>0</v>
      </c>
      <c r="BL546" s="25" t="s">
        <v>217</v>
      </c>
      <c r="BM546" s="25" t="s">
        <v>1139</v>
      </c>
    </row>
    <row r="547" s="1" customFormat="1">
      <c r="B547" s="47"/>
      <c r="C547" s="75"/>
      <c r="D547" s="248" t="s">
        <v>219</v>
      </c>
      <c r="E547" s="75"/>
      <c r="F547" s="249" t="s">
        <v>1136</v>
      </c>
      <c r="G547" s="75"/>
      <c r="H547" s="75"/>
      <c r="I547" s="204"/>
      <c r="J547" s="75"/>
      <c r="K547" s="75"/>
      <c r="L547" s="73"/>
      <c r="M547" s="250"/>
      <c r="N547" s="48"/>
      <c r="O547" s="48"/>
      <c r="P547" s="48"/>
      <c r="Q547" s="48"/>
      <c r="R547" s="48"/>
      <c r="S547" s="48"/>
      <c r="T547" s="96"/>
      <c r="AT547" s="25" t="s">
        <v>219</v>
      </c>
      <c r="AU547" s="25" t="s">
        <v>81</v>
      </c>
    </row>
    <row r="548" s="12" customFormat="1">
      <c r="B548" s="251"/>
      <c r="C548" s="252"/>
      <c r="D548" s="248" t="s">
        <v>221</v>
      </c>
      <c r="E548" s="253" t="s">
        <v>21</v>
      </c>
      <c r="F548" s="254" t="s">
        <v>845</v>
      </c>
      <c r="G548" s="252"/>
      <c r="H548" s="253" t="s">
        <v>21</v>
      </c>
      <c r="I548" s="255"/>
      <c r="J548" s="252"/>
      <c r="K548" s="252"/>
      <c r="L548" s="256"/>
      <c r="M548" s="257"/>
      <c r="N548" s="258"/>
      <c r="O548" s="258"/>
      <c r="P548" s="258"/>
      <c r="Q548" s="258"/>
      <c r="R548" s="258"/>
      <c r="S548" s="258"/>
      <c r="T548" s="259"/>
      <c r="AT548" s="260" t="s">
        <v>221</v>
      </c>
      <c r="AU548" s="260" t="s">
        <v>81</v>
      </c>
      <c r="AV548" s="12" t="s">
        <v>79</v>
      </c>
      <c r="AW548" s="12" t="s">
        <v>35</v>
      </c>
      <c r="AX548" s="12" t="s">
        <v>72</v>
      </c>
      <c r="AY548" s="260" t="s">
        <v>210</v>
      </c>
    </row>
    <row r="549" s="12" customFormat="1">
      <c r="B549" s="251"/>
      <c r="C549" s="252"/>
      <c r="D549" s="248" t="s">
        <v>221</v>
      </c>
      <c r="E549" s="253" t="s">
        <v>21</v>
      </c>
      <c r="F549" s="254" t="s">
        <v>1140</v>
      </c>
      <c r="G549" s="252"/>
      <c r="H549" s="253" t="s">
        <v>21</v>
      </c>
      <c r="I549" s="255"/>
      <c r="J549" s="252"/>
      <c r="K549" s="252"/>
      <c r="L549" s="256"/>
      <c r="M549" s="257"/>
      <c r="N549" s="258"/>
      <c r="O549" s="258"/>
      <c r="P549" s="258"/>
      <c r="Q549" s="258"/>
      <c r="R549" s="258"/>
      <c r="S549" s="258"/>
      <c r="T549" s="259"/>
      <c r="AT549" s="260" t="s">
        <v>221</v>
      </c>
      <c r="AU549" s="260" t="s">
        <v>81</v>
      </c>
      <c r="AV549" s="12" t="s">
        <v>79</v>
      </c>
      <c r="AW549" s="12" t="s">
        <v>35</v>
      </c>
      <c r="AX549" s="12" t="s">
        <v>72</v>
      </c>
      <c r="AY549" s="260" t="s">
        <v>210</v>
      </c>
    </row>
    <row r="550" s="13" customFormat="1">
      <c r="B550" s="261"/>
      <c r="C550" s="262"/>
      <c r="D550" s="248" t="s">
        <v>221</v>
      </c>
      <c r="E550" s="263" t="s">
        <v>21</v>
      </c>
      <c r="F550" s="264" t="s">
        <v>1141</v>
      </c>
      <c r="G550" s="262"/>
      <c r="H550" s="265">
        <v>21.600000000000001</v>
      </c>
      <c r="I550" s="266"/>
      <c r="J550" s="262"/>
      <c r="K550" s="262"/>
      <c r="L550" s="267"/>
      <c r="M550" s="268"/>
      <c r="N550" s="269"/>
      <c r="O550" s="269"/>
      <c r="P550" s="269"/>
      <c r="Q550" s="269"/>
      <c r="R550" s="269"/>
      <c r="S550" s="269"/>
      <c r="T550" s="270"/>
      <c r="AT550" s="271" t="s">
        <v>221</v>
      </c>
      <c r="AU550" s="271" t="s">
        <v>81</v>
      </c>
      <c r="AV550" s="13" t="s">
        <v>81</v>
      </c>
      <c r="AW550" s="13" t="s">
        <v>35</v>
      </c>
      <c r="AX550" s="13" t="s">
        <v>79</v>
      </c>
      <c r="AY550" s="271" t="s">
        <v>210</v>
      </c>
    </row>
    <row r="551" s="1" customFormat="1" ht="22.8" customHeight="1">
      <c r="B551" s="47"/>
      <c r="C551" s="236" t="s">
        <v>656</v>
      </c>
      <c r="D551" s="236" t="s">
        <v>212</v>
      </c>
      <c r="E551" s="237" t="s">
        <v>1142</v>
      </c>
      <c r="F551" s="238" t="s">
        <v>1143</v>
      </c>
      <c r="G551" s="239" t="s">
        <v>215</v>
      </c>
      <c r="H551" s="240">
        <v>164.53</v>
      </c>
      <c r="I551" s="241"/>
      <c r="J551" s="242">
        <f>ROUND(I551*H551,2)</f>
        <v>0</v>
      </c>
      <c r="K551" s="238" t="s">
        <v>216</v>
      </c>
      <c r="L551" s="73"/>
      <c r="M551" s="243" t="s">
        <v>21</v>
      </c>
      <c r="N551" s="244" t="s">
        <v>43</v>
      </c>
      <c r="O551" s="48"/>
      <c r="P551" s="245">
        <f>O551*H551</f>
        <v>0</v>
      </c>
      <c r="Q551" s="245">
        <v>0.00348</v>
      </c>
      <c r="R551" s="245">
        <f>Q551*H551</f>
        <v>0.57256439999999997</v>
      </c>
      <c r="S551" s="245">
        <v>0</v>
      </c>
      <c r="T551" s="246">
        <f>S551*H551</f>
        <v>0</v>
      </c>
      <c r="AR551" s="25" t="s">
        <v>217</v>
      </c>
      <c r="AT551" s="25" t="s">
        <v>212</v>
      </c>
      <c r="AU551" s="25" t="s">
        <v>81</v>
      </c>
      <c r="AY551" s="25" t="s">
        <v>210</v>
      </c>
      <c r="BE551" s="247">
        <f>IF(N551="základní",J551,0)</f>
        <v>0</v>
      </c>
      <c r="BF551" s="247">
        <f>IF(N551="snížená",J551,0)</f>
        <v>0</v>
      </c>
      <c r="BG551" s="247">
        <f>IF(N551="zákl. přenesená",J551,0)</f>
        <v>0</v>
      </c>
      <c r="BH551" s="247">
        <f>IF(N551="sníž. přenesená",J551,0)</f>
        <v>0</v>
      </c>
      <c r="BI551" s="247">
        <f>IF(N551="nulová",J551,0)</f>
        <v>0</v>
      </c>
      <c r="BJ551" s="25" t="s">
        <v>79</v>
      </c>
      <c r="BK551" s="247">
        <f>ROUND(I551*H551,2)</f>
        <v>0</v>
      </c>
      <c r="BL551" s="25" t="s">
        <v>217</v>
      </c>
      <c r="BM551" s="25" t="s">
        <v>1144</v>
      </c>
    </row>
    <row r="552" s="12" customFormat="1">
      <c r="B552" s="251"/>
      <c r="C552" s="252"/>
      <c r="D552" s="248" t="s">
        <v>221</v>
      </c>
      <c r="E552" s="253" t="s">
        <v>21</v>
      </c>
      <c r="F552" s="254" t="s">
        <v>845</v>
      </c>
      <c r="G552" s="252"/>
      <c r="H552" s="253" t="s">
        <v>21</v>
      </c>
      <c r="I552" s="255"/>
      <c r="J552" s="252"/>
      <c r="K552" s="252"/>
      <c r="L552" s="256"/>
      <c r="M552" s="257"/>
      <c r="N552" s="258"/>
      <c r="O552" s="258"/>
      <c r="P552" s="258"/>
      <c r="Q552" s="258"/>
      <c r="R552" s="258"/>
      <c r="S552" s="258"/>
      <c r="T552" s="259"/>
      <c r="AT552" s="260" t="s">
        <v>221</v>
      </c>
      <c r="AU552" s="260" t="s">
        <v>81</v>
      </c>
      <c r="AV552" s="12" t="s">
        <v>79</v>
      </c>
      <c r="AW552" s="12" t="s">
        <v>35</v>
      </c>
      <c r="AX552" s="12" t="s">
        <v>72</v>
      </c>
      <c r="AY552" s="260" t="s">
        <v>210</v>
      </c>
    </row>
    <row r="553" s="12" customFormat="1">
      <c r="B553" s="251"/>
      <c r="C553" s="252"/>
      <c r="D553" s="248" t="s">
        <v>221</v>
      </c>
      <c r="E553" s="253" t="s">
        <v>21</v>
      </c>
      <c r="F553" s="254" t="s">
        <v>1089</v>
      </c>
      <c r="G553" s="252"/>
      <c r="H553" s="253" t="s">
        <v>21</v>
      </c>
      <c r="I553" s="255"/>
      <c r="J553" s="252"/>
      <c r="K553" s="252"/>
      <c r="L553" s="256"/>
      <c r="M553" s="257"/>
      <c r="N553" s="258"/>
      <c r="O553" s="258"/>
      <c r="P553" s="258"/>
      <c r="Q553" s="258"/>
      <c r="R553" s="258"/>
      <c r="S553" s="258"/>
      <c r="T553" s="259"/>
      <c r="AT553" s="260" t="s">
        <v>221</v>
      </c>
      <c r="AU553" s="260" t="s">
        <v>81</v>
      </c>
      <c r="AV553" s="12" t="s">
        <v>79</v>
      </c>
      <c r="AW553" s="12" t="s">
        <v>35</v>
      </c>
      <c r="AX553" s="12" t="s">
        <v>72</v>
      </c>
      <c r="AY553" s="260" t="s">
        <v>210</v>
      </c>
    </row>
    <row r="554" s="13" customFormat="1">
      <c r="B554" s="261"/>
      <c r="C554" s="262"/>
      <c r="D554" s="248" t="s">
        <v>221</v>
      </c>
      <c r="E554" s="263" t="s">
        <v>21</v>
      </c>
      <c r="F554" s="264" t="s">
        <v>1090</v>
      </c>
      <c r="G554" s="262"/>
      <c r="H554" s="265">
        <v>65</v>
      </c>
      <c r="I554" s="266"/>
      <c r="J554" s="262"/>
      <c r="K554" s="262"/>
      <c r="L554" s="267"/>
      <c r="M554" s="268"/>
      <c r="N554" s="269"/>
      <c r="O554" s="269"/>
      <c r="P554" s="269"/>
      <c r="Q554" s="269"/>
      <c r="R554" s="269"/>
      <c r="S554" s="269"/>
      <c r="T554" s="270"/>
      <c r="AT554" s="271" t="s">
        <v>221</v>
      </c>
      <c r="AU554" s="271" t="s">
        <v>81</v>
      </c>
      <c r="AV554" s="13" t="s">
        <v>81</v>
      </c>
      <c r="AW554" s="13" t="s">
        <v>35</v>
      </c>
      <c r="AX554" s="13" t="s">
        <v>72</v>
      </c>
      <c r="AY554" s="271" t="s">
        <v>210</v>
      </c>
    </row>
    <row r="555" s="12" customFormat="1">
      <c r="B555" s="251"/>
      <c r="C555" s="252"/>
      <c r="D555" s="248" t="s">
        <v>221</v>
      </c>
      <c r="E555" s="253" t="s">
        <v>21</v>
      </c>
      <c r="F555" s="254" t="s">
        <v>1087</v>
      </c>
      <c r="G555" s="252"/>
      <c r="H555" s="253" t="s">
        <v>21</v>
      </c>
      <c r="I555" s="255"/>
      <c r="J555" s="252"/>
      <c r="K555" s="252"/>
      <c r="L555" s="256"/>
      <c r="M555" s="257"/>
      <c r="N555" s="258"/>
      <c r="O555" s="258"/>
      <c r="P555" s="258"/>
      <c r="Q555" s="258"/>
      <c r="R555" s="258"/>
      <c r="S555" s="258"/>
      <c r="T555" s="259"/>
      <c r="AT555" s="260" t="s">
        <v>221</v>
      </c>
      <c r="AU555" s="260" t="s">
        <v>81</v>
      </c>
      <c r="AV555" s="12" t="s">
        <v>79</v>
      </c>
      <c r="AW555" s="12" t="s">
        <v>35</v>
      </c>
      <c r="AX555" s="12" t="s">
        <v>72</v>
      </c>
      <c r="AY555" s="260" t="s">
        <v>210</v>
      </c>
    </row>
    <row r="556" s="13" customFormat="1">
      <c r="B556" s="261"/>
      <c r="C556" s="262"/>
      <c r="D556" s="248" t="s">
        <v>221</v>
      </c>
      <c r="E556" s="263" t="s">
        <v>21</v>
      </c>
      <c r="F556" s="264" t="s">
        <v>1088</v>
      </c>
      <c r="G556" s="262"/>
      <c r="H556" s="265">
        <v>79.799999999999997</v>
      </c>
      <c r="I556" s="266"/>
      <c r="J556" s="262"/>
      <c r="K556" s="262"/>
      <c r="L556" s="267"/>
      <c r="M556" s="268"/>
      <c r="N556" s="269"/>
      <c r="O556" s="269"/>
      <c r="P556" s="269"/>
      <c r="Q556" s="269"/>
      <c r="R556" s="269"/>
      <c r="S556" s="269"/>
      <c r="T556" s="270"/>
      <c r="AT556" s="271" t="s">
        <v>221</v>
      </c>
      <c r="AU556" s="271" t="s">
        <v>81</v>
      </c>
      <c r="AV556" s="13" t="s">
        <v>81</v>
      </c>
      <c r="AW556" s="13" t="s">
        <v>35</v>
      </c>
      <c r="AX556" s="13" t="s">
        <v>72</v>
      </c>
      <c r="AY556" s="271" t="s">
        <v>210</v>
      </c>
    </row>
    <row r="557" s="12" customFormat="1">
      <c r="B557" s="251"/>
      <c r="C557" s="252"/>
      <c r="D557" s="248" t="s">
        <v>221</v>
      </c>
      <c r="E557" s="253" t="s">
        <v>21</v>
      </c>
      <c r="F557" s="254" t="s">
        <v>1078</v>
      </c>
      <c r="G557" s="252"/>
      <c r="H557" s="253" t="s">
        <v>21</v>
      </c>
      <c r="I557" s="255"/>
      <c r="J557" s="252"/>
      <c r="K557" s="252"/>
      <c r="L557" s="256"/>
      <c r="M557" s="257"/>
      <c r="N557" s="258"/>
      <c r="O557" s="258"/>
      <c r="P557" s="258"/>
      <c r="Q557" s="258"/>
      <c r="R557" s="258"/>
      <c r="S557" s="258"/>
      <c r="T557" s="259"/>
      <c r="AT557" s="260" t="s">
        <v>221</v>
      </c>
      <c r="AU557" s="260" t="s">
        <v>81</v>
      </c>
      <c r="AV557" s="12" t="s">
        <v>79</v>
      </c>
      <c r="AW557" s="12" t="s">
        <v>35</v>
      </c>
      <c r="AX557" s="12" t="s">
        <v>72</v>
      </c>
      <c r="AY557" s="260" t="s">
        <v>210</v>
      </c>
    </row>
    <row r="558" s="13" customFormat="1">
      <c r="B558" s="261"/>
      <c r="C558" s="262"/>
      <c r="D558" s="248" t="s">
        <v>221</v>
      </c>
      <c r="E558" s="263" t="s">
        <v>21</v>
      </c>
      <c r="F558" s="264" t="s">
        <v>1079</v>
      </c>
      <c r="G558" s="262"/>
      <c r="H558" s="265">
        <v>10.73</v>
      </c>
      <c r="I558" s="266"/>
      <c r="J558" s="262"/>
      <c r="K558" s="262"/>
      <c r="L558" s="267"/>
      <c r="M558" s="268"/>
      <c r="N558" s="269"/>
      <c r="O558" s="269"/>
      <c r="P558" s="269"/>
      <c r="Q558" s="269"/>
      <c r="R558" s="269"/>
      <c r="S558" s="269"/>
      <c r="T558" s="270"/>
      <c r="AT558" s="271" t="s">
        <v>221</v>
      </c>
      <c r="AU558" s="271" t="s">
        <v>81</v>
      </c>
      <c r="AV558" s="13" t="s">
        <v>81</v>
      </c>
      <c r="AW558" s="13" t="s">
        <v>35</v>
      </c>
      <c r="AX558" s="13" t="s">
        <v>72</v>
      </c>
      <c r="AY558" s="271" t="s">
        <v>210</v>
      </c>
    </row>
    <row r="559" s="12" customFormat="1">
      <c r="B559" s="251"/>
      <c r="C559" s="252"/>
      <c r="D559" s="248" t="s">
        <v>221</v>
      </c>
      <c r="E559" s="253" t="s">
        <v>21</v>
      </c>
      <c r="F559" s="254" t="s">
        <v>1091</v>
      </c>
      <c r="G559" s="252"/>
      <c r="H559" s="253" t="s">
        <v>21</v>
      </c>
      <c r="I559" s="255"/>
      <c r="J559" s="252"/>
      <c r="K559" s="252"/>
      <c r="L559" s="256"/>
      <c r="M559" s="257"/>
      <c r="N559" s="258"/>
      <c r="O559" s="258"/>
      <c r="P559" s="258"/>
      <c r="Q559" s="258"/>
      <c r="R559" s="258"/>
      <c r="S559" s="258"/>
      <c r="T559" s="259"/>
      <c r="AT559" s="260" t="s">
        <v>221</v>
      </c>
      <c r="AU559" s="260" t="s">
        <v>81</v>
      </c>
      <c r="AV559" s="12" t="s">
        <v>79</v>
      </c>
      <c r="AW559" s="12" t="s">
        <v>35</v>
      </c>
      <c r="AX559" s="12" t="s">
        <v>72</v>
      </c>
      <c r="AY559" s="260" t="s">
        <v>210</v>
      </c>
    </row>
    <row r="560" s="13" customFormat="1">
      <c r="B560" s="261"/>
      <c r="C560" s="262"/>
      <c r="D560" s="248" t="s">
        <v>221</v>
      </c>
      <c r="E560" s="263" t="s">
        <v>21</v>
      </c>
      <c r="F560" s="264" t="s">
        <v>532</v>
      </c>
      <c r="G560" s="262"/>
      <c r="H560" s="265">
        <v>9</v>
      </c>
      <c r="I560" s="266"/>
      <c r="J560" s="262"/>
      <c r="K560" s="262"/>
      <c r="L560" s="267"/>
      <c r="M560" s="268"/>
      <c r="N560" s="269"/>
      <c r="O560" s="269"/>
      <c r="P560" s="269"/>
      <c r="Q560" s="269"/>
      <c r="R560" s="269"/>
      <c r="S560" s="269"/>
      <c r="T560" s="270"/>
      <c r="AT560" s="271" t="s">
        <v>221</v>
      </c>
      <c r="AU560" s="271" t="s">
        <v>81</v>
      </c>
      <c r="AV560" s="13" t="s">
        <v>81</v>
      </c>
      <c r="AW560" s="13" t="s">
        <v>35</v>
      </c>
      <c r="AX560" s="13" t="s">
        <v>72</v>
      </c>
      <c r="AY560" s="271" t="s">
        <v>210</v>
      </c>
    </row>
    <row r="561" s="14" customFormat="1">
      <c r="B561" s="272"/>
      <c r="C561" s="273"/>
      <c r="D561" s="248" t="s">
        <v>221</v>
      </c>
      <c r="E561" s="274" t="s">
        <v>21</v>
      </c>
      <c r="F561" s="275" t="s">
        <v>227</v>
      </c>
      <c r="G561" s="273"/>
      <c r="H561" s="276">
        <v>164.53</v>
      </c>
      <c r="I561" s="277"/>
      <c r="J561" s="273"/>
      <c r="K561" s="273"/>
      <c r="L561" s="278"/>
      <c r="M561" s="279"/>
      <c r="N561" s="280"/>
      <c r="O561" s="280"/>
      <c r="P561" s="280"/>
      <c r="Q561" s="280"/>
      <c r="R561" s="280"/>
      <c r="S561" s="280"/>
      <c r="T561" s="281"/>
      <c r="AT561" s="282" t="s">
        <v>221</v>
      </c>
      <c r="AU561" s="282" t="s">
        <v>81</v>
      </c>
      <c r="AV561" s="14" t="s">
        <v>217</v>
      </c>
      <c r="AW561" s="14" t="s">
        <v>35</v>
      </c>
      <c r="AX561" s="14" t="s">
        <v>79</v>
      </c>
      <c r="AY561" s="282" t="s">
        <v>210</v>
      </c>
    </row>
    <row r="562" s="1" customFormat="1" ht="22.8" customHeight="1">
      <c r="B562" s="47"/>
      <c r="C562" s="236" t="s">
        <v>663</v>
      </c>
      <c r="D562" s="236" t="s">
        <v>212</v>
      </c>
      <c r="E562" s="237" t="s">
        <v>1145</v>
      </c>
      <c r="F562" s="238" t="s">
        <v>1146</v>
      </c>
      <c r="G562" s="239" t="s">
        <v>215</v>
      </c>
      <c r="H562" s="240">
        <v>21.600000000000001</v>
      </c>
      <c r="I562" s="241"/>
      <c r="J562" s="242">
        <f>ROUND(I562*H562,2)</f>
        <v>0</v>
      </c>
      <c r="K562" s="238" t="s">
        <v>216</v>
      </c>
      <c r="L562" s="73"/>
      <c r="M562" s="243" t="s">
        <v>21</v>
      </c>
      <c r="N562" s="244" t="s">
        <v>43</v>
      </c>
      <c r="O562" s="48"/>
      <c r="P562" s="245">
        <f>O562*H562</f>
        <v>0</v>
      </c>
      <c r="Q562" s="245">
        <v>0.027300000000000001</v>
      </c>
      <c r="R562" s="245">
        <f>Q562*H562</f>
        <v>0.58968000000000009</v>
      </c>
      <c r="S562" s="245">
        <v>0</v>
      </c>
      <c r="T562" s="246">
        <f>S562*H562</f>
        <v>0</v>
      </c>
      <c r="AR562" s="25" t="s">
        <v>217</v>
      </c>
      <c r="AT562" s="25" t="s">
        <v>212</v>
      </c>
      <c r="AU562" s="25" t="s">
        <v>81</v>
      </c>
      <c r="AY562" s="25" t="s">
        <v>210</v>
      </c>
      <c r="BE562" s="247">
        <f>IF(N562="základní",J562,0)</f>
        <v>0</v>
      </c>
      <c r="BF562" s="247">
        <f>IF(N562="snížená",J562,0)</f>
        <v>0</v>
      </c>
      <c r="BG562" s="247">
        <f>IF(N562="zákl. přenesená",J562,0)</f>
        <v>0</v>
      </c>
      <c r="BH562" s="247">
        <f>IF(N562="sníž. přenesená",J562,0)</f>
        <v>0</v>
      </c>
      <c r="BI562" s="247">
        <f>IF(N562="nulová",J562,0)</f>
        <v>0</v>
      </c>
      <c r="BJ562" s="25" t="s">
        <v>79</v>
      </c>
      <c r="BK562" s="247">
        <f>ROUND(I562*H562,2)</f>
        <v>0</v>
      </c>
      <c r="BL562" s="25" t="s">
        <v>217</v>
      </c>
      <c r="BM562" s="25" t="s">
        <v>1147</v>
      </c>
    </row>
    <row r="563" s="1" customFormat="1">
      <c r="B563" s="47"/>
      <c r="C563" s="75"/>
      <c r="D563" s="248" t="s">
        <v>219</v>
      </c>
      <c r="E563" s="75"/>
      <c r="F563" s="249" t="s">
        <v>1148</v>
      </c>
      <c r="G563" s="75"/>
      <c r="H563" s="75"/>
      <c r="I563" s="204"/>
      <c r="J563" s="75"/>
      <c r="K563" s="75"/>
      <c r="L563" s="73"/>
      <c r="M563" s="250"/>
      <c r="N563" s="48"/>
      <c r="O563" s="48"/>
      <c r="P563" s="48"/>
      <c r="Q563" s="48"/>
      <c r="R563" s="48"/>
      <c r="S563" s="48"/>
      <c r="T563" s="96"/>
      <c r="AT563" s="25" t="s">
        <v>219</v>
      </c>
      <c r="AU563" s="25" t="s">
        <v>81</v>
      </c>
    </row>
    <row r="564" s="12" customFormat="1">
      <c r="B564" s="251"/>
      <c r="C564" s="252"/>
      <c r="D564" s="248" t="s">
        <v>221</v>
      </c>
      <c r="E564" s="253" t="s">
        <v>21</v>
      </c>
      <c r="F564" s="254" t="s">
        <v>845</v>
      </c>
      <c r="G564" s="252"/>
      <c r="H564" s="253" t="s">
        <v>21</v>
      </c>
      <c r="I564" s="255"/>
      <c r="J564" s="252"/>
      <c r="K564" s="252"/>
      <c r="L564" s="256"/>
      <c r="M564" s="257"/>
      <c r="N564" s="258"/>
      <c r="O564" s="258"/>
      <c r="P564" s="258"/>
      <c r="Q564" s="258"/>
      <c r="R564" s="258"/>
      <c r="S564" s="258"/>
      <c r="T564" s="259"/>
      <c r="AT564" s="260" t="s">
        <v>221</v>
      </c>
      <c r="AU564" s="260" t="s">
        <v>81</v>
      </c>
      <c r="AV564" s="12" t="s">
        <v>79</v>
      </c>
      <c r="AW564" s="12" t="s">
        <v>35</v>
      </c>
      <c r="AX564" s="12" t="s">
        <v>72</v>
      </c>
      <c r="AY564" s="260" t="s">
        <v>210</v>
      </c>
    </row>
    <row r="565" s="12" customFormat="1">
      <c r="B565" s="251"/>
      <c r="C565" s="252"/>
      <c r="D565" s="248" t="s">
        <v>221</v>
      </c>
      <c r="E565" s="253" t="s">
        <v>21</v>
      </c>
      <c r="F565" s="254" t="s">
        <v>1140</v>
      </c>
      <c r="G565" s="252"/>
      <c r="H565" s="253" t="s">
        <v>21</v>
      </c>
      <c r="I565" s="255"/>
      <c r="J565" s="252"/>
      <c r="K565" s="252"/>
      <c r="L565" s="256"/>
      <c r="M565" s="257"/>
      <c r="N565" s="258"/>
      <c r="O565" s="258"/>
      <c r="P565" s="258"/>
      <c r="Q565" s="258"/>
      <c r="R565" s="258"/>
      <c r="S565" s="258"/>
      <c r="T565" s="259"/>
      <c r="AT565" s="260" t="s">
        <v>221</v>
      </c>
      <c r="AU565" s="260" t="s">
        <v>81</v>
      </c>
      <c r="AV565" s="12" t="s">
        <v>79</v>
      </c>
      <c r="AW565" s="12" t="s">
        <v>35</v>
      </c>
      <c r="AX565" s="12" t="s">
        <v>72</v>
      </c>
      <c r="AY565" s="260" t="s">
        <v>210</v>
      </c>
    </row>
    <row r="566" s="13" customFormat="1">
      <c r="B566" s="261"/>
      <c r="C566" s="262"/>
      <c r="D566" s="248" t="s">
        <v>221</v>
      </c>
      <c r="E566" s="263" t="s">
        <v>21</v>
      </c>
      <c r="F566" s="264" t="s">
        <v>1141</v>
      </c>
      <c r="G566" s="262"/>
      <c r="H566" s="265">
        <v>21.600000000000001</v>
      </c>
      <c r="I566" s="266"/>
      <c r="J566" s="262"/>
      <c r="K566" s="262"/>
      <c r="L566" s="267"/>
      <c r="M566" s="268"/>
      <c r="N566" s="269"/>
      <c r="O566" s="269"/>
      <c r="P566" s="269"/>
      <c r="Q566" s="269"/>
      <c r="R566" s="269"/>
      <c r="S566" s="269"/>
      <c r="T566" s="270"/>
      <c r="AT566" s="271" t="s">
        <v>221</v>
      </c>
      <c r="AU566" s="271" t="s">
        <v>81</v>
      </c>
      <c r="AV566" s="13" t="s">
        <v>81</v>
      </c>
      <c r="AW566" s="13" t="s">
        <v>35</v>
      </c>
      <c r="AX566" s="13" t="s">
        <v>72</v>
      </c>
      <c r="AY566" s="271" t="s">
        <v>210</v>
      </c>
    </row>
    <row r="567" s="14" customFormat="1">
      <c r="B567" s="272"/>
      <c r="C567" s="273"/>
      <c r="D567" s="248" t="s">
        <v>221</v>
      </c>
      <c r="E567" s="274" t="s">
        <v>21</v>
      </c>
      <c r="F567" s="275" t="s">
        <v>227</v>
      </c>
      <c r="G567" s="273"/>
      <c r="H567" s="276">
        <v>21.600000000000001</v>
      </c>
      <c r="I567" s="277"/>
      <c r="J567" s="273"/>
      <c r="K567" s="273"/>
      <c r="L567" s="278"/>
      <c r="M567" s="279"/>
      <c r="N567" s="280"/>
      <c r="O567" s="280"/>
      <c r="P567" s="280"/>
      <c r="Q567" s="280"/>
      <c r="R567" s="280"/>
      <c r="S567" s="280"/>
      <c r="T567" s="281"/>
      <c r="AT567" s="282" t="s">
        <v>221</v>
      </c>
      <c r="AU567" s="282" t="s">
        <v>81</v>
      </c>
      <c r="AV567" s="14" t="s">
        <v>217</v>
      </c>
      <c r="AW567" s="14" t="s">
        <v>35</v>
      </c>
      <c r="AX567" s="14" t="s">
        <v>79</v>
      </c>
      <c r="AY567" s="282" t="s">
        <v>210</v>
      </c>
    </row>
    <row r="568" s="1" customFormat="1" ht="22.8" customHeight="1">
      <c r="B568" s="47"/>
      <c r="C568" s="236" t="s">
        <v>669</v>
      </c>
      <c r="D568" s="236" t="s">
        <v>212</v>
      </c>
      <c r="E568" s="237" t="s">
        <v>1149</v>
      </c>
      <c r="F568" s="238" t="s">
        <v>1150</v>
      </c>
      <c r="G568" s="239" t="s">
        <v>215</v>
      </c>
      <c r="H568" s="240">
        <v>200</v>
      </c>
      <c r="I568" s="241"/>
      <c r="J568" s="242">
        <f>ROUND(I568*H568,2)</f>
        <v>0</v>
      </c>
      <c r="K568" s="238" t="s">
        <v>216</v>
      </c>
      <c r="L568" s="73"/>
      <c r="M568" s="243" t="s">
        <v>21</v>
      </c>
      <c r="N568" s="244" t="s">
        <v>43</v>
      </c>
      <c r="O568" s="48"/>
      <c r="P568" s="245">
        <f>O568*H568</f>
        <v>0</v>
      </c>
      <c r="Q568" s="245">
        <v>0</v>
      </c>
      <c r="R568" s="245">
        <f>Q568*H568</f>
        <v>0</v>
      </c>
      <c r="S568" s="245">
        <v>0</v>
      </c>
      <c r="T568" s="246">
        <f>S568*H568</f>
        <v>0</v>
      </c>
      <c r="AR568" s="25" t="s">
        <v>217</v>
      </c>
      <c r="AT568" s="25" t="s">
        <v>212</v>
      </c>
      <c r="AU568" s="25" t="s">
        <v>81</v>
      </c>
      <c r="AY568" s="25" t="s">
        <v>210</v>
      </c>
      <c r="BE568" s="247">
        <f>IF(N568="základní",J568,0)</f>
        <v>0</v>
      </c>
      <c r="BF568" s="247">
        <f>IF(N568="snížená",J568,0)</f>
        <v>0</v>
      </c>
      <c r="BG568" s="247">
        <f>IF(N568="zákl. přenesená",J568,0)</f>
        <v>0</v>
      </c>
      <c r="BH568" s="247">
        <f>IF(N568="sníž. přenesená",J568,0)</f>
        <v>0</v>
      </c>
      <c r="BI568" s="247">
        <f>IF(N568="nulová",J568,0)</f>
        <v>0</v>
      </c>
      <c r="BJ568" s="25" t="s">
        <v>79</v>
      </c>
      <c r="BK568" s="247">
        <f>ROUND(I568*H568,2)</f>
        <v>0</v>
      </c>
      <c r="BL568" s="25" t="s">
        <v>217</v>
      </c>
      <c r="BM568" s="25" t="s">
        <v>1151</v>
      </c>
    </row>
    <row r="569" s="1" customFormat="1">
      <c r="B569" s="47"/>
      <c r="C569" s="75"/>
      <c r="D569" s="248" t="s">
        <v>219</v>
      </c>
      <c r="E569" s="75"/>
      <c r="F569" s="249" t="s">
        <v>1152</v>
      </c>
      <c r="G569" s="75"/>
      <c r="H569" s="75"/>
      <c r="I569" s="204"/>
      <c r="J569" s="75"/>
      <c r="K569" s="75"/>
      <c r="L569" s="73"/>
      <c r="M569" s="250"/>
      <c r="N569" s="48"/>
      <c r="O569" s="48"/>
      <c r="P569" s="48"/>
      <c r="Q569" s="48"/>
      <c r="R569" s="48"/>
      <c r="S569" s="48"/>
      <c r="T569" s="96"/>
      <c r="AT569" s="25" t="s">
        <v>219</v>
      </c>
      <c r="AU569" s="25" t="s">
        <v>81</v>
      </c>
    </row>
    <row r="570" s="1" customFormat="1" ht="22.8" customHeight="1">
      <c r="B570" s="47"/>
      <c r="C570" s="236" t="s">
        <v>674</v>
      </c>
      <c r="D570" s="236" t="s">
        <v>212</v>
      </c>
      <c r="E570" s="237" t="s">
        <v>1153</v>
      </c>
      <c r="F570" s="238" t="s">
        <v>1154</v>
      </c>
      <c r="G570" s="239" t="s">
        <v>215</v>
      </c>
      <c r="H570" s="240">
        <v>300</v>
      </c>
      <c r="I570" s="241"/>
      <c r="J570" s="242">
        <f>ROUND(I570*H570,2)</f>
        <v>0</v>
      </c>
      <c r="K570" s="238" t="s">
        <v>216</v>
      </c>
      <c r="L570" s="73"/>
      <c r="M570" s="243" t="s">
        <v>21</v>
      </c>
      <c r="N570" s="244" t="s">
        <v>43</v>
      </c>
      <c r="O570" s="48"/>
      <c r="P570" s="245">
        <f>O570*H570</f>
        <v>0</v>
      </c>
      <c r="Q570" s="245">
        <v>0</v>
      </c>
      <c r="R570" s="245">
        <f>Q570*H570</f>
        <v>0</v>
      </c>
      <c r="S570" s="245">
        <v>0</v>
      </c>
      <c r="T570" s="246">
        <f>S570*H570</f>
        <v>0</v>
      </c>
      <c r="AR570" s="25" t="s">
        <v>217</v>
      </c>
      <c r="AT570" s="25" t="s">
        <v>212</v>
      </c>
      <c r="AU570" s="25" t="s">
        <v>81</v>
      </c>
      <c r="AY570" s="25" t="s">
        <v>210</v>
      </c>
      <c r="BE570" s="247">
        <f>IF(N570="základní",J570,0)</f>
        <v>0</v>
      </c>
      <c r="BF570" s="247">
        <f>IF(N570="snížená",J570,0)</f>
        <v>0</v>
      </c>
      <c r="BG570" s="247">
        <f>IF(N570="zákl. přenesená",J570,0)</f>
        <v>0</v>
      </c>
      <c r="BH570" s="247">
        <f>IF(N570="sníž. přenesená",J570,0)</f>
        <v>0</v>
      </c>
      <c r="BI570" s="247">
        <f>IF(N570="nulová",J570,0)</f>
        <v>0</v>
      </c>
      <c r="BJ570" s="25" t="s">
        <v>79</v>
      </c>
      <c r="BK570" s="247">
        <f>ROUND(I570*H570,2)</f>
        <v>0</v>
      </c>
      <c r="BL570" s="25" t="s">
        <v>217</v>
      </c>
      <c r="BM570" s="25" t="s">
        <v>1155</v>
      </c>
    </row>
    <row r="571" s="1" customFormat="1">
      <c r="B571" s="47"/>
      <c r="C571" s="75"/>
      <c r="D571" s="248" t="s">
        <v>219</v>
      </c>
      <c r="E571" s="75"/>
      <c r="F571" s="249" t="s">
        <v>1152</v>
      </c>
      <c r="G571" s="75"/>
      <c r="H571" s="75"/>
      <c r="I571" s="204"/>
      <c r="J571" s="75"/>
      <c r="K571" s="75"/>
      <c r="L571" s="73"/>
      <c r="M571" s="250"/>
      <c r="N571" s="48"/>
      <c r="O571" s="48"/>
      <c r="P571" s="48"/>
      <c r="Q571" s="48"/>
      <c r="R571" s="48"/>
      <c r="S571" s="48"/>
      <c r="T571" s="96"/>
      <c r="AT571" s="25" t="s">
        <v>219</v>
      </c>
      <c r="AU571" s="25" t="s">
        <v>81</v>
      </c>
    </row>
    <row r="572" s="1" customFormat="1" ht="22.8" customHeight="1">
      <c r="B572" s="47"/>
      <c r="C572" s="236" t="s">
        <v>679</v>
      </c>
      <c r="D572" s="236" t="s">
        <v>212</v>
      </c>
      <c r="E572" s="237" t="s">
        <v>1156</v>
      </c>
      <c r="F572" s="238" t="s">
        <v>1157</v>
      </c>
      <c r="G572" s="239" t="s">
        <v>258</v>
      </c>
      <c r="H572" s="240">
        <v>0.45000000000000001</v>
      </c>
      <c r="I572" s="241"/>
      <c r="J572" s="242">
        <f>ROUND(I572*H572,2)</f>
        <v>0</v>
      </c>
      <c r="K572" s="238" t="s">
        <v>216</v>
      </c>
      <c r="L572" s="73"/>
      <c r="M572" s="243" t="s">
        <v>21</v>
      </c>
      <c r="N572" s="244" t="s">
        <v>43</v>
      </c>
      <c r="O572" s="48"/>
      <c r="P572" s="245">
        <f>O572*H572</f>
        <v>0</v>
      </c>
      <c r="Q572" s="245">
        <v>2.2563399999999998</v>
      </c>
      <c r="R572" s="245">
        <f>Q572*H572</f>
        <v>1.015353</v>
      </c>
      <c r="S572" s="245">
        <v>0</v>
      </c>
      <c r="T572" s="246">
        <f>S572*H572</f>
        <v>0</v>
      </c>
      <c r="AR572" s="25" t="s">
        <v>217</v>
      </c>
      <c r="AT572" s="25" t="s">
        <v>212</v>
      </c>
      <c r="AU572" s="25" t="s">
        <v>81</v>
      </c>
      <c r="AY572" s="25" t="s">
        <v>210</v>
      </c>
      <c r="BE572" s="247">
        <f>IF(N572="základní",J572,0)</f>
        <v>0</v>
      </c>
      <c r="BF572" s="247">
        <f>IF(N572="snížená",J572,0)</f>
        <v>0</v>
      </c>
      <c r="BG572" s="247">
        <f>IF(N572="zákl. přenesená",J572,0)</f>
        <v>0</v>
      </c>
      <c r="BH572" s="247">
        <f>IF(N572="sníž. přenesená",J572,0)</f>
        <v>0</v>
      </c>
      <c r="BI572" s="247">
        <f>IF(N572="nulová",J572,0)</f>
        <v>0</v>
      </c>
      <c r="BJ572" s="25" t="s">
        <v>79</v>
      </c>
      <c r="BK572" s="247">
        <f>ROUND(I572*H572,2)</f>
        <v>0</v>
      </c>
      <c r="BL572" s="25" t="s">
        <v>217</v>
      </c>
      <c r="BM572" s="25" t="s">
        <v>1158</v>
      </c>
    </row>
    <row r="573" s="1" customFormat="1">
      <c r="B573" s="47"/>
      <c r="C573" s="75"/>
      <c r="D573" s="248" t="s">
        <v>219</v>
      </c>
      <c r="E573" s="75"/>
      <c r="F573" s="249" t="s">
        <v>1159</v>
      </c>
      <c r="G573" s="75"/>
      <c r="H573" s="75"/>
      <c r="I573" s="204"/>
      <c r="J573" s="75"/>
      <c r="K573" s="75"/>
      <c r="L573" s="73"/>
      <c r="M573" s="250"/>
      <c r="N573" s="48"/>
      <c r="O573" s="48"/>
      <c r="P573" s="48"/>
      <c r="Q573" s="48"/>
      <c r="R573" s="48"/>
      <c r="S573" s="48"/>
      <c r="T573" s="96"/>
      <c r="AT573" s="25" t="s">
        <v>219</v>
      </c>
      <c r="AU573" s="25" t="s">
        <v>81</v>
      </c>
    </row>
    <row r="574" s="12" customFormat="1">
      <c r="B574" s="251"/>
      <c r="C574" s="252"/>
      <c r="D574" s="248" t="s">
        <v>221</v>
      </c>
      <c r="E574" s="253" t="s">
        <v>21</v>
      </c>
      <c r="F574" s="254" t="s">
        <v>759</v>
      </c>
      <c r="G574" s="252"/>
      <c r="H574" s="253" t="s">
        <v>21</v>
      </c>
      <c r="I574" s="255"/>
      <c r="J574" s="252"/>
      <c r="K574" s="252"/>
      <c r="L574" s="256"/>
      <c r="M574" s="257"/>
      <c r="N574" s="258"/>
      <c r="O574" s="258"/>
      <c r="P574" s="258"/>
      <c r="Q574" s="258"/>
      <c r="R574" s="258"/>
      <c r="S574" s="258"/>
      <c r="T574" s="259"/>
      <c r="AT574" s="260" t="s">
        <v>221</v>
      </c>
      <c r="AU574" s="260" t="s">
        <v>81</v>
      </c>
      <c r="AV574" s="12" t="s">
        <v>79</v>
      </c>
      <c r="AW574" s="12" t="s">
        <v>35</v>
      </c>
      <c r="AX574" s="12" t="s">
        <v>72</v>
      </c>
      <c r="AY574" s="260" t="s">
        <v>210</v>
      </c>
    </row>
    <row r="575" s="13" customFormat="1">
      <c r="B575" s="261"/>
      <c r="C575" s="262"/>
      <c r="D575" s="248" t="s">
        <v>221</v>
      </c>
      <c r="E575" s="263" t="s">
        <v>21</v>
      </c>
      <c r="F575" s="264" t="s">
        <v>1160</v>
      </c>
      <c r="G575" s="262"/>
      <c r="H575" s="265">
        <v>0.45000000000000001</v>
      </c>
      <c r="I575" s="266"/>
      <c r="J575" s="262"/>
      <c r="K575" s="262"/>
      <c r="L575" s="267"/>
      <c r="M575" s="268"/>
      <c r="N575" s="269"/>
      <c r="O575" s="269"/>
      <c r="P575" s="269"/>
      <c r="Q575" s="269"/>
      <c r="R575" s="269"/>
      <c r="S575" s="269"/>
      <c r="T575" s="270"/>
      <c r="AT575" s="271" t="s">
        <v>221</v>
      </c>
      <c r="AU575" s="271" t="s">
        <v>81</v>
      </c>
      <c r="AV575" s="13" t="s">
        <v>81</v>
      </c>
      <c r="AW575" s="13" t="s">
        <v>35</v>
      </c>
      <c r="AX575" s="13" t="s">
        <v>79</v>
      </c>
      <c r="AY575" s="271" t="s">
        <v>210</v>
      </c>
    </row>
    <row r="576" s="1" customFormat="1" ht="22.8" customHeight="1">
      <c r="B576" s="47"/>
      <c r="C576" s="236" t="s">
        <v>684</v>
      </c>
      <c r="D576" s="236" t="s">
        <v>212</v>
      </c>
      <c r="E576" s="237" t="s">
        <v>1161</v>
      </c>
      <c r="F576" s="238" t="s">
        <v>1162</v>
      </c>
      <c r="G576" s="239" t="s">
        <v>258</v>
      </c>
      <c r="H576" s="240">
        <v>19.594999999999999</v>
      </c>
      <c r="I576" s="241"/>
      <c r="J576" s="242">
        <f>ROUND(I576*H576,2)</f>
        <v>0</v>
      </c>
      <c r="K576" s="238" t="s">
        <v>216</v>
      </c>
      <c r="L576" s="73"/>
      <c r="M576" s="243" t="s">
        <v>21</v>
      </c>
      <c r="N576" s="244" t="s">
        <v>43</v>
      </c>
      <c r="O576" s="48"/>
      <c r="P576" s="245">
        <f>O576*H576</f>
        <v>0</v>
      </c>
      <c r="Q576" s="245">
        <v>2.2563399999999998</v>
      </c>
      <c r="R576" s="245">
        <f>Q576*H576</f>
        <v>44.212982299999993</v>
      </c>
      <c r="S576" s="245">
        <v>0</v>
      </c>
      <c r="T576" s="246">
        <f>S576*H576</f>
        <v>0</v>
      </c>
      <c r="AR576" s="25" t="s">
        <v>217</v>
      </c>
      <c r="AT576" s="25" t="s">
        <v>212</v>
      </c>
      <c r="AU576" s="25" t="s">
        <v>81</v>
      </c>
      <c r="AY576" s="25" t="s">
        <v>210</v>
      </c>
      <c r="BE576" s="247">
        <f>IF(N576="základní",J576,0)</f>
        <v>0</v>
      </c>
      <c r="BF576" s="247">
        <f>IF(N576="snížená",J576,0)</f>
        <v>0</v>
      </c>
      <c r="BG576" s="247">
        <f>IF(N576="zákl. přenesená",J576,0)</f>
        <v>0</v>
      </c>
      <c r="BH576" s="247">
        <f>IF(N576="sníž. přenesená",J576,0)</f>
        <v>0</v>
      </c>
      <c r="BI576" s="247">
        <f>IF(N576="nulová",J576,0)</f>
        <v>0</v>
      </c>
      <c r="BJ576" s="25" t="s">
        <v>79</v>
      </c>
      <c r="BK576" s="247">
        <f>ROUND(I576*H576,2)</f>
        <v>0</v>
      </c>
      <c r="BL576" s="25" t="s">
        <v>217</v>
      </c>
      <c r="BM576" s="25" t="s">
        <v>1163</v>
      </c>
    </row>
    <row r="577" s="1" customFormat="1">
      <c r="B577" s="47"/>
      <c r="C577" s="75"/>
      <c r="D577" s="248" t="s">
        <v>219</v>
      </c>
      <c r="E577" s="75"/>
      <c r="F577" s="249" t="s">
        <v>1159</v>
      </c>
      <c r="G577" s="75"/>
      <c r="H577" s="75"/>
      <c r="I577" s="204"/>
      <c r="J577" s="75"/>
      <c r="K577" s="75"/>
      <c r="L577" s="73"/>
      <c r="M577" s="250"/>
      <c r="N577" s="48"/>
      <c r="O577" s="48"/>
      <c r="P577" s="48"/>
      <c r="Q577" s="48"/>
      <c r="R577" s="48"/>
      <c r="S577" s="48"/>
      <c r="T577" s="96"/>
      <c r="AT577" s="25" t="s">
        <v>219</v>
      </c>
      <c r="AU577" s="25" t="s">
        <v>81</v>
      </c>
    </row>
    <row r="578" s="12" customFormat="1">
      <c r="B578" s="251"/>
      <c r="C578" s="252"/>
      <c r="D578" s="248" t="s">
        <v>221</v>
      </c>
      <c r="E578" s="253" t="s">
        <v>21</v>
      </c>
      <c r="F578" s="254" t="s">
        <v>845</v>
      </c>
      <c r="G578" s="252"/>
      <c r="H578" s="253" t="s">
        <v>21</v>
      </c>
      <c r="I578" s="255"/>
      <c r="J578" s="252"/>
      <c r="K578" s="252"/>
      <c r="L578" s="256"/>
      <c r="M578" s="257"/>
      <c r="N578" s="258"/>
      <c r="O578" s="258"/>
      <c r="P578" s="258"/>
      <c r="Q578" s="258"/>
      <c r="R578" s="258"/>
      <c r="S578" s="258"/>
      <c r="T578" s="259"/>
      <c r="AT578" s="260" t="s">
        <v>221</v>
      </c>
      <c r="AU578" s="260" t="s">
        <v>81</v>
      </c>
      <c r="AV578" s="12" t="s">
        <v>79</v>
      </c>
      <c r="AW578" s="12" t="s">
        <v>35</v>
      </c>
      <c r="AX578" s="12" t="s">
        <v>72</v>
      </c>
      <c r="AY578" s="260" t="s">
        <v>210</v>
      </c>
    </row>
    <row r="579" s="12" customFormat="1">
      <c r="B579" s="251"/>
      <c r="C579" s="252"/>
      <c r="D579" s="248" t="s">
        <v>221</v>
      </c>
      <c r="E579" s="253" t="s">
        <v>21</v>
      </c>
      <c r="F579" s="254" t="s">
        <v>1164</v>
      </c>
      <c r="G579" s="252"/>
      <c r="H579" s="253" t="s">
        <v>21</v>
      </c>
      <c r="I579" s="255"/>
      <c r="J579" s="252"/>
      <c r="K579" s="252"/>
      <c r="L579" s="256"/>
      <c r="M579" s="257"/>
      <c r="N579" s="258"/>
      <c r="O579" s="258"/>
      <c r="P579" s="258"/>
      <c r="Q579" s="258"/>
      <c r="R579" s="258"/>
      <c r="S579" s="258"/>
      <c r="T579" s="259"/>
      <c r="AT579" s="260" t="s">
        <v>221</v>
      </c>
      <c r="AU579" s="260" t="s">
        <v>81</v>
      </c>
      <c r="AV579" s="12" t="s">
        <v>79</v>
      </c>
      <c r="AW579" s="12" t="s">
        <v>35</v>
      </c>
      <c r="AX579" s="12" t="s">
        <v>72</v>
      </c>
      <c r="AY579" s="260" t="s">
        <v>210</v>
      </c>
    </row>
    <row r="580" s="12" customFormat="1">
      <c r="B580" s="251"/>
      <c r="C580" s="252"/>
      <c r="D580" s="248" t="s">
        <v>221</v>
      </c>
      <c r="E580" s="253" t="s">
        <v>21</v>
      </c>
      <c r="F580" s="254" t="s">
        <v>1048</v>
      </c>
      <c r="G580" s="252"/>
      <c r="H580" s="253" t="s">
        <v>21</v>
      </c>
      <c r="I580" s="255"/>
      <c r="J580" s="252"/>
      <c r="K580" s="252"/>
      <c r="L580" s="256"/>
      <c r="M580" s="257"/>
      <c r="N580" s="258"/>
      <c r="O580" s="258"/>
      <c r="P580" s="258"/>
      <c r="Q580" s="258"/>
      <c r="R580" s="258"/>
      <c r="S580" s="258"/>
      <c r="T580" s="259"/>
      <c r="AT580" s="260" t="s">
        <v>221</v>
      </c>
      <c r="AU580" s="260" t="s">
        <v>81</v>
      </c>
      <c r="AV580" s="12" t="s">
        <v>79</v>
      </c>
      <c r="AW580" s="12" t="s">
        <v>35</v>
      </c>
      <c r="AX580" s="12" t="s">
        <v>72</v>
      </c>
      <c r="AY580" s="260" t="s">
        <v>210</v>
      </c>
    </row>
    <row r="581" s="13" customFormat="1">
      <c r="B581" s="261"/>
      <c r="C581" s="262"/>
      <c r="D581" s="248" t="s">
        <v>221</v>
      </c>
      <c r="E581" s="263" t="s">
        <v>21</v>
      </c>
      <c r="F581" s="264" t="s">
        <v>1165</v>
      </c>
      <c r="G581" s="262"/>
      <c r="H581" s="265">
        <v>5.1600000000000001</v>
      </c>
      <c r="I581" s="266"/>
      <c r="J581" s="262"/>
      <c r="K581" s="262"/>
      <c r="L581" s="267"/>
      <c r="M581" s="268"/>
      <c r="N581" s="269"/>
      <c r="O581" s="269"/>
      <c r="P581" s="269"/>
      <c r="Q581" s="269"/>
      <c r="R581" s="269"/>
      <c r="S581" s="269"/>
      <c r="T581" s="270"/>
      <c r="AT581" s="271" t="s">
        <v>221</v>
      </c>
      <c r="AU581" s="271" t="s">
        <v>81</v>
      </c>
      <c r="AV581" s="13" t="s">
        <v>81</v>
      </c>
      <c r="AW581" s="13" t="s">
        <v>35</v>
      </c>
      <c r="AX581" s="13" t="s">
        <v>72</v>
      </c>
      <c r="AY581" s="271" t="s">
        <v>210</v>
      </c>
    </row>
    <row r="582" s="12" customFormat="1">
      <c r="B582" s="251"/>
      <c r="C582" s="252"/>
      <c r="D582" s="248" t="s">
        <v>221</v>
      </c>
      <c r="E582" s="253" t="s">
        <v>21</v>
      </c>
      <c r="F582" s="254" t="s">
        <v>1050</v>
      </c>
      <c r="G582" s="252"/>
      <c r="H582" s="253" t="s">
        <v>21</v>
      </c>
      <c r="I582" s="255"/>
      <c r="J582" s="252"/>
      <c r="K582" s="252"/>
      <c r="L582" s="256"/>
      <c r="M582" s="257"/>
      <c r="N582" s="258"/>
      <c r="O582" s="258"/>
      <c r="P582" s="258"/>
      <c r="Q582" s="258"/>
      <c r="R582" s="258"/>
      <c r="S582" s="258"/>
      <c r="T582" s="259"/>
      <c r="AT582" s="260" t="s">
        <v>221</v>
      </c>
      <c r="AU582" s="260" t="s">
        <v>81</v>
      </c>
      <c r="AV582" s="12" t="s">
        <v>79</v>
      </c>
      <c r="AW582" s="12" t="s">
        <v>35</v>
      </c>
      <c r="AX582" s="12" t="s">
        <v>72</v>
      </c>
      <c r="AY582" s="260" t="s">
        <v>210</v>
      </c>
    </row>
    <row r="583" s="13" customFormat="1">
      <c r="B583" s="261"/>
      <c r="C583" s="262"/>
      <c r="D583" s="248" t="s">
        <v>221</v>
      </c>
      <c r="E583" s="263" t="s">
        <v>21</v>
      </c>
      <c r="F583" s="264" t="s">
        <v>1166</v>
      </c>
      <c r="G583" s="262"/>
      <c r="H583" s="265">
        <v>7.2599999999999998</v>
      </c>
      <c r="I583" s="266"/>
      <c r="J583" s="262"/>
      <c r="K583" s="262"/>
      <c r="L583" s="267"/>
      <c r="M583" s="268"/>
      <c r="N583" s="269"/>
      <c r="O583" s="269"/>
      <c r="P583" s="269"/>
      <c r="Q583" s="269"/>
      <c r="R583" s="269"/>
      <c r="S583" s="269"/>
      <c r="T583" s="270"/>
      <c r="AT583" s="271" t="s">
        <v>221</v>
      </c>
      <c r="AU583" s="271" t="s">
        <v>81</v>
      </c>
      <c r="AV583" s="13" t="s">
        <v>81</v>
      </c>
      <c r="AW583" s="13" t="s">
        <v>35</v>
      </c>
      <c r="AX583" s="13" t="s">
        <v>72</v>
      </c>
      <c r="AY583" s="271" t="s">
        <v>210</v>
      </c>
    </row>
    <row r="584" s="12" customFormat="1">
      <c r="B584" s="251"/>
      <c r="C584" s="252"/>
      <c r="D584" s="248" t="s">
        <v>221</v>
      </c>
      <c r="E584" s="253" t="s">
        <v>21</v>
      </c>
      <c r="F584" s="254" t="s">
        <v>845</v>
      </c>
      <c r="G584" s="252"/>
      <c r="H584" s="253" t="s">
        <v>21</v>
      </c>
      <c r="I584" s="255"/>
      <c r="J584" s="252"/>
      <c r="K584" s="252"/>
      <c r="L584" s="256"/>
      <c r="M584" s="257"/>
      <c r="N584" s="258"/>
      <c r="O584" s="258"/>
      <c r="P584" s="258"/>
      <c r="Q584" s="258"/>
      <c r="R584" s="258"/>
      <c r="S584" s="258"/>
      <c r="T584" s="259"/>
      <c r="AT584" s="260" t="s">
        <v>221</v>
      </c>
      <c r="AU584" s="260" t="s">
        <v>81</v>
      </c>
      <c r="AV584" s="12" t="s">
        <v>79</v>
      </c>
      <c r="AW584" s="12" t="s">
        <v>35</v>
      </c>
      <c r="AX584" s="12" t="s">
        <v>72</v>
      </c>
      <c r="AY584" s="260" t="s">
        <v>210</v>
      </c>
    </row>
    <row r="585" s="12" customFormat="1">
      <c r="B585" s="251"/>
      <c r="C585" s="252"/>
      <c r="D585" s="248" t="s">
        <v>221</v>
      </c>
      <c r="E585" s="253" t="s">
        <v>21</v>
      </c>
      <c r="F585" s="254" t="s">
        <v>1069</v>
      </c>
      <c r="G585" s="252"/>
      <c r="H585" s="253" t="s">
        <v>21</v>
      </c>
      <c r="I585" s="255"/>
      <c r="J585" s="252"/>
      <c r="K585" s="252"/>
      <c r="L585" s="256"/>
      <c r="M585" s="257"/>
      <c r="N585" s="258"/>
      <c r="O585" s="258"/>
      <c r="P585" s="258"/>
      <c r="Q585" s="258"/>
      <c r="R585" s="258"/>
      <c r="S585" s="258"/>
      <c r="T585" s="259"/>
      <c r="AT585" s="260" t="s">
        <v>221</v>
      </c>
      <c r="AU585" s="260" t="s">
        <v>81</v>
      </c>
      <c r="AV585" s="12" t="s">
        <v>79</v>
      </c>
      <c r="AW585" s="12" t="s">
        <v>35</v>
      </c>
      <c r="AX585" s="12" t="s">
        <v>72</v>
      </c>
      <c r="AY585" s="260" t="s">
        <v>210</v>
      </c>
    </row>
    <row r="586" s="13" customFormat="1">
      <c r="B586" s="261"/>
      <c r="C586" s="262"/>
      <c r="D586" s="248" t="s">
        <v>221</v>
      </c>
      <c r="E586" s="263" t="s">
        <v>21</v>
      </c>
      <c r="F586" s="264" t="s">
        <v>1167</v>
      </c>
      <c r="G586" s="262"/>
      <c r="H586" s="265">
        <v>4.7999999999999998</v>
      </c>
      <c r="I586" s="266"/>
      <c r="J586" s="262"/>
      <c r="K586" s="262"/>
      <c r="L586" s="267"/>
      <c r="M586" s="268"/>
      <c r="N586" s="269"/>
      <c r="O586" s="269"/>
      <c r="P586" s="269"/>
      <c r="Q586" s="269"/>
      <c r="R586" s="269"/>
      <c r="S586" s="269"/>
      <c r="T586" s="270"/>
      <c r="AT586" s="271" t="s">
        <v>221</v>
      </c>
      <c r="AU586" s="271" t="s">
        <v>81</v>
      </c>
      <c r="AV586" s="13" t="s">
        <v>81</v>
      </c>
      <c r="AW586" s="13" t="s">
        <v>35</v>
      </c>
      <c r="AX586" s="13" t="s">
        <v>72</v>
      </c>
      <c r="AY586" s="271" t="s">
        <v>210</v>
      </c>
    </row>
    <row r="587" s="12" customFormat="1">
      <c r="B587" s="251"/>
      <c r="C587" s="252"/>
      <c r="D587" s="248" t="s">
        <v>221</v>
      </c>
      <c r="E587" s="253" t="s">
        <v>21</v>
      </c>
      <c r="F587" s="254" t="s">
        <v>1168</v>
      </c>
      <c r="G587" s="252"/>
      <c r="H587" s="253" t="s">
        <v>21</v>
      </c>
      <c r="I587" s="255"/>
      <c r="J587" s="252"/>
      <c r="K587" s="252"/>
      <c r="L587" s="256"/>
      <c r="M587" s="257"/>
      <c r="N587" s="258"/>
      <c r="O587" s="258"/>
      <c r="P587" s="258"/>
      <c r="Q587" s="258"/>
      <c r="R587" s="258"/>
      <c r="S587" s="258"/>
      <c r="T587" s="259"/>
      <c r="AT587" s="260" t="s">
        <v>221</v>
      </c>
      <c r="AU587" s="260" t="s">
        <v>81</v>
      </c>
      <c r="AV587" s="12" t="s">
        <v>79</v>
      </c>
      <c r="AW587" s="12" t="s">
        <v>35</v>
      </c>
      <c r="AX587" s="12" t="s">
        <v>72</v>
      </c>
      <c r="AY587" s="260" t="s">
        <v>210</v>
      </c>
    </row>
    <row r="588" s="13" customFormat="1">
      <c r="B588" s="261"/>
      <c r="C588" s="262"/>
      <c r="D588" s="248" t="s">
        <v>221</v>
      </c>
      <c r="E588" s="263" t="s">
        <v>21</v>
      </c>
      <c r="F588" s="264" t="s">
        <v>1169</v>
      </c>
      <c r="G588" s="262"/>
      <c r="H588" s="265">
        <v>1.1399999999999999</v>
      </c>
      <c r="I588" s="266"/>
      <c r="J588" s="262"/>
      <c r="K588" s="262"/>
      <c r="L588" s="267"/>
      <c r="M588" s="268"/>
      <c r="N588" s="269"/>
      <c r="O588" s="269"/>
      <c r="P588" s="269"/>
      <c r="Q588" s="269"/>
      <c r="R588" s="269"/>
      <c r="S588" s="269"/>
      <c r="T588" s="270"/>
      <c r="AT588" s="271" t="s">
        <v>221</v>
      </c>
      <c r="AU588" s="271" t="s">
        <v>81</v>
      </c>
      <c r="AV588" s="13" t="s">
        <v>81</v>
      </c>
      <c r="AW588" s="13" t="s">
        <v>35</v>
      </c>
      <c r="AX588" s="13" t="s">
        <v>72</v>
      </c>
      <c r="AY588" s="271" t="s">
        <v>210</v>
      </c>
    </row>
    <row r="589" s="15" customFormat="1">
      <c r="B589" s="294"/>
      <c r="C589" s="295"/>
      <c r="D589" s="248" t="s">
        <v>221</v>
      </c>
      <c r="E589" s="296" t="s">
        <v>21</v>
      </c>
      <c r="F589" s="297" t="s">
        <v>424</v>
      </c>
      <c r="G589" s="295"/>
      <c r="H589" s="298">
        <v>18.359999999999999</v>
      </c>
      <c r="I589" s="299"/>
      <c r="J589" s="295"/>
      <c r="K589" s="295"/>
      <c r="L589" s="300"/>
      <c r="M589" s="301"/>
      <c r="N589" s="302"/>
      <c r="O589" s="302"/>
      <c r="P589" s="302"/>
      <c r="Q589" s="302"/>
      <c r="R589" s="302"/>
      <c r="S589" s="302"/>
      <c r="T589" s="303"/>
      <c r="AT589" s="304" t="s">
        <v>221</v>
      </c>
      <c r="AU589" s="304" t="s">
        <v>81</v>
      </c>
      <c r="AV589" s="15" t="s">
        <v>233</v>
      </c>
      <c r="AW589" s="15" t="s">
        <v>35</v>
      </c>
      <c r="AX589" s="15" t="s">
        <v>72</v>
      </c>
      <c r="AY589" s="304" t="s">
        <v>210</v>
      </c>
    </row>
    <row r="590" s="12" customFormat="1">
      <c r="B590" s="251"/>
      <c r="C590" s="252"/>
      <c r="D590" s="248" t="s">
        <v>221</v>
      </c>
      <c r="E590" s="253" t="s">
        <v>21</v>
      </c>
      <c r="F590" s="254" t="s">
        <v>1168</v>
      </c>
      <c r="G590" s="252"/>
      <c r="H590" s="253" t="s">
        <v>21</v>
      </c>
      <c r="I590" s="255"/>
      <c r="J590" s="252"/>
      <c r="K590" s="252"/>
      <c r="L590" s="256"/>
      <c r="M590" s="257"/>
      <c r="N590" s="258"/>
      <c r="O590" s="258"/>
      <c r="P590" s="258"/>
      <c r="Q590" s="258"/>
      <c r="R590" s="258"/>
      <c r="S590" s="258"/>
      <c r="T590" s="259"/>
      <c r="AT590" s="260" t="s">
        <v>221</v>
      </c>
      <c r="AU590" s="260" t="s">
        <v>81</v>
      </c>
      <c r="AV590" s="12" t="s">
        <v>79</v>
      </c>
      <c r="AW590" s="12" t="s">
        <v>35</v>
      </c>
      <c r="AX590" s="12" t="s">
        <v>72</v>
      </c>
      <c r="AY590" s="260" t="s">
        <v>210</v>
      </c>
    </row>
    <row r="591" s="13" customFormat="1">
      <c r="B591" s="261"/>
      <c r="C591" s="262"/>
      <c r="D591" s="248" t="s">
        <v>221</v>
      </c>
      <c r="E591" s="263" t="s">
        <v>21</v>
      </c>
      <c r="F591" s="264" t="s">
        <v>1170</v>
      </c>
      <c r="G591" s="262"/>
      <c r="H591" s="265">
        <v>1.2350000000000001</v>
      </c>
      <c r="I591" s="266"/>
      <c r="J591" s="262"/>
      <c r="K591" s="262"/>
      <c r="L591" s="267"/>
      <c r="M591" s="268"/>
      <c r="N591" s="269"/>
      <c r="O591" s="269"/>
      <c r="P591" s="269"/>
      <c r="Q591" s="269"/>
      <c r="R591" s="269"/>
      <c r="S591" s="269"/>
      <c r="T591" s="270"/>
      <c r="AT591" s="271" t="s">
        <v>221</v>
      </c>
      <c r="AU591" s="271" t="s">
        <v>81</v>
      </c>
      <c r="AV591" s="13" t="s">
        <v>81</v>
      </c>
      <c r="AW591" s="13" t="s">
        <v>35</v>
      </c>
      <c r="AX591" s="13" t="s">
        <v>72</v>
      </c>
      <c r="AY591" s="271" t="s">
        <v>210</v>
      </c>
    </row>
    <row r="592" s="15" customFormat="1">
      <c r="B592" s="294"/>
      <c r="C592" s="295"/>
      <c r="D592" s="248" t="s">
        <v>221</v>
      </c>
      <c r="E592" s="296" t="s">
        <v>21</v>
      </c>
      <c r="F592" s="297" t="s">
        <v>424</v>
      </c>
      <c r="G592" s="295"/>
      <c r="H592" s="298">
        <v>1.2350000000000001</v>
      </c>
      <c r="I592" s="299"/>
      <c r="J592" s="295"/>
      <c r="K592" s="295"/>
      <c r="L592" s="300"/>
      <c r="M592" s="301"/>
      <c r="N592" s="302"/>
      <c r="O592" s="302"/>
      <c r="P592" s="302"/>
      <c r="Q592" s="302"/>
      <c r="R592" s="302"/>
      <c r="S592" s="302"/>
      <c r="T592" s="303"/>
      <c r="AT592" s="304" t="s">
        <v>221</v>
      </c>
      <c r="AU592" s="304" t="s">
        <v>81</v>
      </c>
      <c r="AV592" s="15" t="s">
        <v>233</v>
      </c>
      <c r="AW592" s="15" t="s">
        <v>35</v>
      </c>
      <c r="AX592" s="15" t="s">
        <v>72</v>
      </c>
      <c r="AY592" s="304" t="s">
        <v>210</v>
      </c>
    </row>
    <row r="593" s="14" customFormat="1">
      <c r="B593" s="272"/>
      <c r="C593" s="273"/>
      <c r="D593" s="248" t="s">
        <v>221</v>
      </c>
      <c r="E593" s="274" t="s">
        <v>21</v>
      </c>
      <c r="F593" s="275" t="s">
        <v>227</v>
      </c>
      <c r="G593" s="273"/>
      <c r="H593" s="276">
        <v>19.594999999999999</v>
      </c>
      <c r="I593" s="277"/>
      <c r="J593" s="273"/>
      <c r="K593" s="273"/>
      <c r="L593" s="278"/>
      <c r="M593" s="279"/>
      <c r="N593" s="280"/>
      <c r="O593" s="280"/>
      <c r="P593" s="280"/>
      <c r="Q593" s="280"/>
      <c r="R593" s="280"/>
      <c r="S593" s="280"/>
      <c r="T593" s="281"/>
      <c r="AT593" s="282" t="s">
        <v>221</v>
      </c>
      <c r="AU593" s="282" t="s">
        <v>81</v>
      </c>
      <c r="AV593" s="14" t="s">
        <v>217</v>
      </c>
      <c r="AW593" s="14" t="s">
        <v>35</v>
      </c>
      <c r="AX593" s="14" t="s">
        <v>79</v>
      </c>
      <c r="AY593" s="282" t="s">
        <v>210</v>
      </c>
    </row>
    <row r="594" s="1" customFormat="1" ht="14.4" customHeight="1">
      <c r="B594" s="47"/>
      <c r="C594" s="236" t="s">
        <v>688</v>
      </c>
      <c r="D594" s="236" t="s">
        <v>212</v>
      </c>
      <c r="E594" s="237" t="s">
        <v>1171</v>
      </c>
      <c r="F594" s="238" t="s">
        <v>1172</v>
      </c>
      <c r="G594" s="239" t="s">
        <v>215</v>
      </c>
      <c r="H594" s="240">
        <v>66.780000000000001</v>
      </c>
      <c r="I594" s="241"/>
      <c r="J594" s="242">
        <f>ROUND(I594*H594,2)</f>
        <v>0</v>
      </c>
      <c r="K594" s="238" t="s">
        <v>216</v>
      </c>
      <c r="L594" s="73"/>
      <c r="M594" s="243" t="s">
        <v>21</v>
      </c>
      <c r="N594" s="244" t="s">
        <v>43</v>
      </c>
      <c r="O594" s="48"/>
      <c r="P594" s="245">
        <f>O594*H594</f>
        <v>0</v>
      </c>
      <c r="Q594" s="245">
        <v>0.11169999999999999</v>
      </c>
      <c r="R594" s="245">
        <f>Q594*H594</f>
        <v>7.4593259999999999</v>
      </c>
      <c r="S594" s="245">
        <v>0</v>
      </c>
      <c r="T594" s="246">
        <f>S594*H594</f>
        <v>0</v>
      </c>
      <c r="AR594" s="25" t="s">
        <v>217</v>
      </c>
      <c r="AT594" s="25" t="s">
        <v>212</v>
      </c>
      <c r="AU594" s="25" t="s">
        <v>81</v>
      </c>
      <c r="AY594" s="25" t="s">
        <v>210</v>
      </c>
      <c r="BE594" s="247">
        <f>IF(N594="základní",J594,0)</f>
        <v>0</v>
      </c>
      <c r="BF594" s="247">
        <f>IF(N594="snížená",J594,0)</f>
        <v>0</v>
      </c>
      <c r="BG594" s="247">
        <f>IF(N594="zákl. přenesená",J594,0)</f>
        <v>0</v>
      </c>
      <c r="BH594" s="247">
        <f>IF(N594="sníž. přenesená",J594,0)</f>
        <v>0</v>
      </c>
      <c r="BI594" s="247">
        <f>IF(N594="nulová",J594,0)</f>
        <v>0</v>
      </c>
      <c r="BJ594" s="25" t="s">
        <v>79</v>
      </c>
      <c r="BK594" s="247">
        <f>ROUND(I594*H594,2)</f>
        <v>0</v>
      </c>
      <c r="BL594" s="25" t="s">
        <v>217</v>
      </c>
      <c r="BM594" s="25" t="s">
        <v>1173</v>
      </c>
    </row>
    <row r="595" s="1" customFormat="1">
      <c r="B595" s="47"/>
      <c r="C595" s="75"/>
      <c r="D595" s="248" t="s">
        <v>219</v>
      </c>
      <c r="E595" s="75"/>
      <c r="F595" s="249" t="s">
        <v>1174</v>
      </c>
      <c r="G595" s="75"/>
      <c r="H595" s="75"/>
      <c r="I595" s="204"/>
      <c r="J595" s="75"/>
      <c r="K595" s="75"/>
      <c r="L595" s="73"/>
      <c r="M595" s="250"/>
      <c r="N595" s="48"/>
      <c r="O595" s="48"/>
      <c r="P595" s="48"/>
      <c r="Q595" s="48"/>
      <c r="R595" s="48"/>
      <c r="S595" s="48"/>
      <c r="T595" s="96"/>
      <c r="AT595" s="25" t="s">
        <v>219</v>
      </c>
      <c r="AU595" s="25" t="s">
        <v>81</v>
      </c>
    </row>
    <row r="596" s="12" customFormat="1">
      <c r="B596" s="251"/>
      <c r="C596" s="252"/>
      <c r="D596" s="248" t="s">
        <v>221</v>
      </c>
      <c r="E596" s="253" t="s">
        <v>21</v>
      </c>
      <c r="F596" s="254" t="s">
        <v>801</v>
      </c>
      <c r="G596" s="252"/>
      <c r="H596" s="253" t="s">
        <v>21</v>
      </c>
      <c r="I596" s="255"/>
      <c r="J596" s="252"/>
      <c r="K596" s="252"/>
      <c r="L596" s="256"/>
      <c r="M596" s="257"/>
      <c r="N596" s="258"/>
      <c r="O596" s="258"/>
      <c r="P596" s="258"/>
      <c r="Q596" s="258"/>
      <c r="R596" s="258"/>
      <c r="S596" s="258"/>
      <c r="T596" s="259"/>
      <c r="AT596" s="260" t="s">
        <v>221</v>
      </c>
      <c r="AU596" s="260" t="s">
        <v>81</v>
      </c>
      <c r="AV596" s="12" t="s">
        <v>79</v>
      </c>
      <c r="AW596" s="12" t="s">
        <v>35</v>
      </c>
      <c r="AX596" s="12" t="s">
        <v>72</v>
      </c>
      <c r="AY596" s="260" t="s">
        <v>210</v>
      </c>
    </row>
    <row r="597" s="12" customFormat="1">
      <c r="B597" s="251"/>
      <c r="C597" s="252"/>
      <c r="D597" s="248" t="s">
        <v>221</v>
      </c>
      <c r="E597" s="253" t="s">
        <v>21</v>
      </c>
      <c r="F597" s="254" t="s">
        <v>776</v>
      </c>
      <c r="G597" s="252"/>
      <c r="H597" s="253" t="s">
        <v>21</v>
      </c>
      <c r="I597" s="255"/>
      <c r="J597" s="252"/>
      <c r="K597" s="252"/>
      <c r="L597" s="256"/>
      <c r="M597" s="257"/>
      <c r="N597" s="258"/>
      <c r="O597" s="258"/>
      <c r="P597" s="258"/>
      <c r="Q597" s="258"/>
      <c r="R597" s="258"/>
      <c r="S597" s="258"/>
      <c r="T597" s="259"/>
      <c r="AT597" s="260" t="s">
        <v>221</v>
      </c>
      <c r="AU597" s="260" t="s">
        <v>81</v>
      </c>
      <c r="AV597" s="12" t="s">
        <v>79</v>
      </c>
      <c r="AW597" s="12" t="s">
        <v>35</v>
      </c>
      <c r="AX597" s="12" t="s">
        <v>72</v>
      </c>
      <c r="AY597" s="260" t="s">
        <v>210</v>
      </c>
    </row>
    <row r="598" s="12" customFormat="1">
      <c r="B598" s="251"/>
      <c r="C598" s="252"/>
      <c r="D598" s="248" t="s">
        <v>221</v>
      </c>
      <c r="E598" s="253" t="s">
        <v>21</v>
      </c>
      <c r="F598" s="254" t="s">
        <v>1175</v>
      </c>
      <c r="G598" s="252"/>
      <c r="H598" s="253" t="s">
        <v>21</v>
      </c>
      <c r="I598" s="255"/>
      <c r="J598" s="252"/>
      <c r="K598" s="252"/>
      <c r="L598" s="256"/>
      <c r="M598" s="257"/>
      <c r="N598" s="258"/>
      <c r="O598" s="258"/>
      <c r="P598" s="258"/>
      <c r="Q598" s="258"/>
      <c r="R598" s="258"/>
      <c r="S598" s="258"/>
      <c r="T598" s="259"/>
      <c r="AT598" s="260" t="s">
        <v>221</v>
      </c>
      <c r="AU598" s="260" t="s">
        <v>81</v>
      </c>
      <c r="AV598" s="12" t="s">
        <v>79</v>
      </c>
      <c r="AW598" s="12" t="s">
        <v>35</v>
      </c>
      <c r="AX598" s="12" t="s">
        <v>72</v>
      </c>
      <c r="AY598" s="260" t="s">
        <v>210</v>
      </c>
    </row>
    <row r="599" s="13" customFormat="1">
      <c r="B599" s="261"/>
      <c r="C599" s="262"/>
      <c r="D599" s="248" t="s">
        <v>221</v>
      </c>
      <c r="E599" s="263" t="s">
        <v>21</v>
      </c>
      <c r="F599" s="264" t="s">
        <v>1176</v>
      </c>
      <c r="G599" s="262"/>
      <c r="H599" s="265">
        <v>47</v>
      </c>
      <c r="I599" s="266"/>
      <c r="J599" s="262"/>
      <c r="K599" s="262"/>
      <c r="L599" s="267"/>
      <c r="M599" s="268"/>
      <c r="N599" s="269"/>
      <c r="O599" s="269"/>
      <c r="P599" s="269"/>
      <c r="Q599" s="269"/>
      <c r="R599" s="269"/>
      <c r="S599" s="269"/>
      <c r="T599" s="270"/>
      <c r="AT599" s="271" t="s">
        <v>221</v>
      </c>
      <c r="AU599" s="271" t="s">
        <v>81</v>
      </c>
      <c r="AV599" s="13" t="s">
        <v>81</v>
      </c>
      <c r="AW599" s="13" t="s">
        <v>35</v>
      </c>
      <c r="AX599" s="13" t="s">
        <v>72</v>
      </c>
      <c r="AY599" s="271" t="s">
        <v>210</v>
      </c>
    </row>
    <row r="600" s="13" customFormat="1">
      <c r="B600" s="261"/>
      <c r="C600" s="262"/>
      <c r="D600" s="248" t="s">
        <v>221</v>
      </c>
      <c r="E600" s="263" t="s">
        <v>21</v>
      </c>
      <c r="F600" s="264" t="s">
        <v>1177</v>
      </c>
      <c r="G600" s="262"/>
      <c r="H600" s="265">
        <v>19.780000000000001</v>
      </c>
      <c r="I600" s="266"/>
      <c r="J600" s="262"/>
      <c r="K600" s="262"/>
      <c r="L600" s="267"/>
      <c r="M600" s="268"/>
      <c r="N600" s="269"/>
      <c r="O600" s="269"/>
      <c r="P600" s="269"/>
      <c r="Q600" s="269"/>
      <c r="R600" s="269"/>
      <c r="S600" s="269"/>
      <c r="T600" s="270"/>
      <c r="AT600" s="271" t="s">
        <v>221</v>
      </c>
      <c r="AU600" s="271" t="s">
        <v>81</v>
      </c>
      <c r="AV600" s="13" t="s">
        <v>81</v>
      </c>
      <c r="AW600" s="13" t="s">
        <v>35</v>
      </c>
      <c r="AX600" s="13" t="s">
        <v>72</v>
      </c>
      <c r="AY600" s="271" t="s">
        <v>210</v>
      </c>
    </row>
    <row r="601" s="14" customFormat="1">
      <c r="B601" s="272"/>
      <c r="C601" s="273"/>
      <c r="D601" s="248" t="s">
        <v>221</v>
      </c>
      <c r="E601" s="274" t="s">
        <v>21</v>
      </c>
      <c r="F601" s="275" t="s">
        <v>227</v>
      </c>
      <c r="G601" s="273"/>
      <c r="H601" s="276">
        <v>66.780000000000001</v>
      </c>
      <c r="I601" s="277"/>
      <c r="J601" s="273"/>
      <c r="K601" s="273"/>
      <c r="L601" s="278"/>
      <c r="M601" s="279"/>
      <c r="N601" s="280"/>
      <c r="O601" s="280"/>
      <c r="P601" s="280"/>
      <c r="Q601" s="280"/>
      <c r="R601" s="280"/>
      <c r="S601" s="280"/>
      <c r="T601" s="281"/>
      <c r="AT601" s="282" t="s">
        <v>221</v>
      </c>
      <c r="AU601" s="282" t="s">
        <v>81</v>
      </c>
      <c r="AV601" s="14" t="s">
        <v>217</v>
      </c>
      <c r="AW601" s="14" t="s">
        <v>35</v>
      </c>
      <c r="AX601" s="14" t="s">
        <v>79</v>
      </c>
      <c r="AY601" s="282" t="s">
        <v>210</v>
      </c>
    </row>
    <row r="602" s="1" customFormat="1" ht="22.8" customHeight="1">
      <c r="B602" s="47"/>
      <c r="C602" s="236" t="s">
        <v>692</v>
      </c>
      <c r="D602" s="236" t="s">
        <v>212</v>
      </c>
      <c r="E602" s="237" t="s">
        <v>1178</v>
      </c>
      <c r="F602" s="238" t="s">
        <v>1179</v>
      </c>
      <c r="G602" s="239" t="s">
        <v>215</v>
      </c>
      <c r="H602" s="240">
        <v>66.780000000000001</v>
      </c>
      <c r="I602" s="241"/>
      <c r="J602" s="242">
        <f>ROUND(I602*H602,2)</f>
        <v>0</v>
      </c>
      <c r="K602" s="238" t="s">
        <v>216</v>
      </c>
      <c r="L602" s="73"/>
      <c r="M602" s="243" t="s">
        <v>21</v>
      </c>
      <c r="N602" s="244" t="s">
        <v>43</v>
      </c>
      <c r="O602" s="48"/>
      <c r="P602" s="245">
        <f>O602*H602</f>
        <v>0</v>
      </c>
      <c r="Q602" s="245">
        <v>0.001</v>
      </c>
      <c r="R602" s="245">
        <f>Q602*H602</f>
        <v>0.066780000000000006</v>
      </c>
      <c r="S602" s="245">
        <v>0</v>
      </c>
      <c r="T602" s="246">
        <f>S602*H602</f>
        <v>0</v>
      </c>
      <c r="AR602" s="25" t="s">
        <v>217</v>
      </c>
      <c r="AT602" s="25" t="s">
        <v>212</v>
      </c>
      <c r="AU602" s="25" t="s">
        <v>81</v>
      </c>
      <c r="AY602" s="25" t="s">
        <v>210</v>
      </c>
      <c r="BE602" s="247">
        <f>IF(N602="základní",J602,0)</f>
        <v>0</v>
      </c>
      <c r="BF602" s="247">
        <f>IF(N602="snížená",J602,0)</f>
        <v>0</v>
      </c>
      <c r="BG602" s="247">
        <f>IF(N602="zákl. přenesená",J602,0)</f>
        <v>0</v>
      </c>
      <c r="BH602" s="247">
        <f>IF(N602="sníž. přenesená",J602,0)</f>
        <v>0</v>
      </c>
      <c r="BI602" s="247">
        <f>IF(N602="nulová",J602,0)</f>
        <v>0</v>
      </c>
      <c r="BJ602" s="25" t="s">
        <v>79</v>
      </c>
      <c r="BK602" s="247">
        <f>ROUND(I602*H602,2)</f>
        <v>0</v>
      </c>
      <c r="BL602" s="25" t="s">
        <v>217</v>
      </c>
      <c r="BM602" s="25" t="s">
        <v>1180</v>
      </c>
    </row>
    <row r="603" s="1" customFormat="1">
      <c r="B603" s="47"/>
      <c r="C603" s="75"/>
      <c r="D603" s="248" t="s">
        <v>219</v>
      </c>
      <c r="E603" s="75"/>
      <c r="F603" s="249" t="s">
        <v>1174</v>
      </c>
      <c r="G603" s="75"/>
      <c r="H603" s="75"/>
      <c r="I603" s="204"/>
      <c r="J603" s="75"/>
      <c r="K603" s="75"/>
      <c r="L603" s="73"/>
      <c r="M603" s="250"/>
      <c r="N603" s="48"/>
      <c r="O603" s="48"/>
      <c r="P603" s="48"/>
      <c r="Q603" s="48"/>
      <c r="R603" s="48"/>
      <c r="S603" s="48"/>
      <c r="T603" s="96"/>
      <c r="AT603" s="25" t="s">
        <v>219</v>
      </c>
      <c r="AU603" s="25" t="s">
        <v>81</v>
      </c>
    </row>
    <row r="604" s="1" customFormat="1" ht="22.8" customHeight="1">
      <c r="B604" s="47"/>
      <c r="C604" s="236" t="s">
        <v>699</v>
      </c>
      <c r="D604" s="236" t="s">
        <v>212</v>
      </c>
      <c r="E604" s="237" t="s">
        <v>1181</v>
      </c>
      <c r="F604" s="238" t="s">
        <v>1182</v>
      </c>
      <c r="G604" s="239" t="s">
        <v>215</v>
      </c>
      <c r="H604" s="240">
        <v>155.232</v>
      </c>
      <c r="I604" s="241"/>
      <c r="J604" s="242">
        <f>ROUND(I604*H604,2)</f>
        <v>0</v>
      </c>
      <c r="K604" s="238" t="s">
        <v>216</v>
      </c>
      <c r="L604" s="73"/>
      <c r="M604" s="243" t="s">
        <v>21</v>
      </c>
      <c r="N604" s="244" t="s">
        <v>43</v>
      </c>
      <c r="O604" s="48"/>
      <c r="P604" s="245">
        <f>O604*H604</f>
        <v>0</v>
      </c>
      <c r="Q604" s="245">
        <v>0.00040999999999999999</v>
      </c>
      <c r="R604" s="245">
        <f>Q604*H604</f>
        <v>0.063645119999999999</v>
      </c>
      <c r="S604" s="245">
        <v>0</v>
      </c>
      <c r="T604" s="246">
        <f>S604*H604</f>
        <v>0</v>
      </c>
      <c r="AR604" s="25" t="s">
        <v>217</v>
      </c>
      <c r="AT604" s="25" t="s">
        <v>212</v>
      </c>
      <c r="AU604" s="25" t="s">
        <v>81</v>
      </c>
      <c r="AY604" s="25" t="s">
        <v>210</v>
      </c>
      <c r="BE604" s="247">
        <f>IF(N604="základní",J604,0)</f>
        <v>0</v>
      </c>
      <c r="BF604" s="247">
        <f>IF(N604="snížená",J604,0)</f>
        <v>0</v>
      </c>
      <c r="BG604" s="247">
        <f>IF(N604="zákl. přenesená",J604,0)</f>
        <v>0</v>
      </c>
      <c r="BH604" s="247">
        <f>IF(N604="sníž. přenesená",J604,0)</f>
        <v>0</v>
      </c>
      <c r="BI604" s="247">
        <f>IF(N604="nulová",J604,0)</f>
        <v>0</v>
      </c>
      <c r="BJ604" s="25" t="s">
        <v>79</v>
      </c>
      <c r="BK604" s="247">
        <f>ROUND(I604*H604,2)</f>
        <v>0</v>
      </c>
      <c r="BL604" s="25" t="s">
        <v>217</v>
      </c>
      <c r="BM604" s="25" t="s">
        <v>1183</v>
      </c>
    </row>
    <row r="605" s="12" customFormat="1">
      <c r="B605" s="251"/>
      <c r="C605" s="252"/>
      <c r="D605" s="248" t="s">
        <v>221</v>
      </c>
      <c r="E605" s="253" t="s">
        <v>21</v>
      </c>
      <c r="F605" s="254" t="s">
        <v>1184</v>
      </c>
      <c r="G605" s="252"/>
      <c r="H605" s="253" t="s">
        <v>21</v>
      </c>
      <c r="I605" s="255"/>
      <c r="J605" s="252"/>
      <c r="K605" s="252"/>
      <c r="L605" s="256"/>
      <c r="M605" s="257"/>
      <c r="N605" s="258"/>
      <c r="O605" s="258"/>
      <c r="P605" s="258"/>
      <c r="Q605" s="258"/>
      <c r="R605" s="258"/>
      <c r="S605" s="258"/>
      <c r="T605" s="259"/>
      <c r="AT605" s="260" t="s">
        <v>221</v>
      </c>
      <c r="AU605" s="260" t="s">
        <v>81</v>
      </c>
      <c r="AV605" s="12" t="s">
        <v>79</v>
      </c>
      <c r="AW605" s="12" t="s">
        <v>35</v>
      </c>
      <c r="AX605" s="12" t="s">
        <v>72</v>
      </c>
      <c r="AY605" s="260" t="s">
        <v>210</v>
      </c>
    </row>
    <row r="606" s="13" customFormat="1">
      <c r="B606" s="261"/>
      <c r="C606" s="262"/>
      <c r="D606" s="248" t="s">
        <v>221</v>
      </c>
      <c r="E606" s="263" t="s">
        <v>21</v>
      </c>
      <c r="F606" s="264" t="s">
        <v>1185</v>
      </c>
      <c r="G606" s="262"/>
      <c r="H606" s="265">
        <v>155.232</v>
      </c>
      <c r="I606" s="266"/>
      <c r="J606" s="262"/>
      <c r="K606" s="262"/>
      <c r="L606" s="267"/>
      <c r="M606" s="268"/>
      <c r="N606" s="269"/>
      <c r="O606" s="269"/>
      <c r="P606" s="269"/>
      <c r="Q606" s="269"/>
      <c r="R606" s="269"/>
      <c r="S606" s="269"/>
      <c r="T606" s="270"/>
      <c r="AT606" s="271" t="s">
        <v>221</v>
      </c>
      <c r="AU606" s="271" t="s">
        <v>81</v>
      </c>
      <c r="AV606" s="13" t="s">
        <v>81</v>
      </c>
      <c r="AW606" s="13" t="s">
        <v>35</v>
      </c>
      <c r="AX606" s="13" t="s">
        <v>79</v>
      </c>
      <c r="AY606" s="271" t="s">
        <v>210</v>
      </c>
    </row>
    <row r="607" s="11" customFormat="1" ht="29.88" customHeight="1">
      <c r="B607" s="220"/>
      <c r="C607" s="221"/>
      <c r="D607" s="222" t="s">
        <v>71</v>
      </c>
      <c r="E607" s="234" t="s">
        <v>262</v>
      </c>
      <c r="F607" s="234" t="s">
        <v>387</v>
      </c>
      <c r="G607" s="221"/>
      <c r="H607" s="221"/>
      <c r="I607" s="224"/>
      <c r="J607" s="235">
        <f>BK607</f>
        <v>0</v>
      </c>
      <c r="K607" s="221"/>
      <c r="L607" s="226"/>
      <c r="M607" s="227"/>
      <c r="N607" s="228"/>
      <c r="O607" s="228"/>
      <c r="P607" s="229">
        <f>P608</f>
        <v>0</v>
      </c>
      <c r="Q607" s="228"/>
      <c r="R607" s="229">
        <f>R608</f>
        <v>0</v>
      </c>
      <c r="S607" s="228"/>
      <c r="T607" s="230">
        <f>T608</f>
        <v>0</v>
      </c>
      <c r="AR607" s="231" t="s">
        <v>79</v>
      </c>
      <c r="AT607" s="232" t="s">
        <v>71</v>
      </c>
      <c r="AU607" s="232" t="s">
        <v>79</v>
      </c>
      <c r="AY607" s="231" t="s">
        <v>210</v>
      </c>
      <c r="BK607" s="233">
        <f>BK608</f>
        <v>0</v>
      </c>
    </row>
    <row r="608" s="1" customFormat="1" ht="14.4" customHeight="1">
      <c r="B608" s="47"/>
      <c r="C608" s="236" t="s">
        <v>706</v>
      </c>
      <c r="D608" s="236" t="s">
        <v>212</v>
      </c>
      <c r="E608" s="237" t="s">
        <v>1186</v>
      </c>
      <c r="F608" s="238" t="s">
        <v>1187</v>
      </c>
      <c r="G608" s="239" t="s">
        <v>482</v>
      </c>
      <c r="H608" s="240">
        <v>1</v>
      </c>
      <c r="I608" s="241"/>
      <c r="J608" s="242">
        <f>ROUND(I608*H608,2)</f>
        <v>0</v>
      </c>
      <c r="K608" s="238" t="s">
        <v>21</v>
      </c>
      <c r="L608" s="73"/>
      <c r="M608" s="243" t="s">
        <v>21</v>
      </c>
      <c r="N608" s="244" t="s">
        <v>43</v>
      </c>
      <c r="O608" s="48"/>
      <c r="P608" s="245">
        <f>O608*H608</f>
        <v>0</v>
      </c>
      <c r="Q608" s="245">
        <v>0</v>
      </c>
      <c r="R608" s="245">
        <f>Q608*H608</f>
        <v>0</v>
      </c>
      <c r="S608" s="245">
        <v>0</v>
      </c>
      <c r="T608" s="246">
        <f>S608*H608</f>
        <v>0</v>
      </c>
      <c r="AR608" s="25" t="s">
        <v>217</v>
      </c>
      <c r="AT608" s="25" t="s">
        <v>212</v>
      </c>
      <c r="AU608" s="25" t="s">
        <v>81</v>
      </c>
      <c r="AY608" s="25" t="s">
        <v>210</v>
      </c>
      <c r="BE608" s="247">
        <f>IF(N608="základní",J608,0)</f>
        <v>0</v>
      </c>
      <c r="BF608" s="247">
        <f>IF(N608="snížená",J608,0)</f>
        <v>0</v>
      </c>
      <c r="BG608" s="247">
        <f>IF(N608="zákl. přenesená",J608,0)</f>
        <v>0</v>
      </c>
      <c r="BH608" s="247">
        <f>IF(N608="sníž. přenesená",J608,0)</f>
        <v>0</v>
      </c>
      <c r="BI608" s="247">
        <f>IF(N608="nulová",J608,0)</f>
        <v>0</v>
      </c>
      <c r="BJ608" s="25" t="s">
        <v>79</v>
      </c>
      <c r="BK608" s="247">
        <f>ROUND(I608*H608,2)</f>
        <v>0</v>
      </c>
      <c r="BL608" s="25" t="s">
        <v>217</v>
      </c>
      <c r="BM608" s="25" t="s">
        <v>1188</v>
      </c>
    </row>
    <row r="609" s="11" customFormat="1" ht="29.88" customHeight="1">
      <c r="B609" s="220"/>
      <c r="C609" s="221"/>
      <c r="D609" s="222" t="s">
        <v>71</v>
      </c>
      <c r="E609" s="234" t="s">
        <v>270</v>
      </c>
      <c r="F609" s="234" t="s">
        <v>393</v>
      </c>
      <c r="G609" s="221"/>
      <c r="H609" s="221"/>
      <c r="I609" s="224"/>
      <c r="J609" s="235">
        <f>BK609</f>
        <v>0</v>
      </c>
      <c r="K609" s="221"/>
      <c r="L609" s="226"/>
      <c r="M609" s="227"/>
      <c r="N609" s="228"/>
      <c r="O609" s="228"/>
      <c r="P609" s="229">
        <f>SUM(P610:P707)</f>
        <v>0</v>
      </c>
      <c r="Q609" s="228"/>
      <c r="R609" s="229">
        <f>SUM(R610:R707)</f>
        <v>0.87475999999999998</v>
      </c>
      <c r="S609" s="228"/>
      <c r="T609" s="230">
        <f>SUM(T610:T707)</f>
        <v>45.997830000000008</v>
      </c>
      <c r="AR609" s="231" t="s">
        <v>79</v>
      </c>
      <c r="AT609" s="232" t="s">
        <v>71</v>
      </c>
      <c r="AU609" s="232" t="s">
        <v>79</v>
      </c>
      <c r="AY609" s="231" t="s">
        <v>210</v>
      </c>
      <c r="BK609" s="233">
        <f>SUM(BK610:BK707)</f>
        <v>0</v>
      </c>
    </row>
    <row r="610" s="1" customFormat="1" ht="22.8" customHeight="1">
      <c r="B610" s="47"/>
      <c r="C610" s="236" t="s">
        <v>714</v>
      </c>
      <c r="D610" s="236" t="s">
        <v>212</v>
      </c>
      <c r="E610" s="237" t="s">
        <v>1189</v>
      </c>
      <c r="F610" s="238" t="s">
        <v>1190</v>
      </c>
      <c r="G610" s="239" t="s">
        <v>215</v>
      </c>
      <c r="H610" s="240">
        <v>346</v>
      </c>
      <c r="I610" s="241"/>
      <c r="J610" s="242">
        <f>ROUND(I610*H610,2)</f>
        <v>0</v>
      </c>
      <c r="K610" s="238" t="s">
        <v>216</v>
      </c>
      <c r="L610" s="73"/>
      <c r="M610" s="243" t="s">
        <v>21</v>
      </c>
      <c r="N610" s="244" t="s">
        <v>43</v>
      </c>
      <c r="O610" s="48"/>
      <c r="P610" s="245">
        <f>O610*H610</f>
        <v>0</v>
      </c>
      <c r="Q610" s="245">
        <v>0.00088999999999999995</v>
      </c>
      <c r="R610" s="245">
        <f>Q610*H610</f>
        <v>0.30793999999999999</v>
      </c>
      <c r="S610" s="245">
        <v>0</v>
      </c>
      <c r="T610" s="246">
        <f>S610*H610</f>
        <v>0</v>
      </c>
      <c r="AR610" s="25" t="s">
        <v>217</v>
      </c>
      <c r="AT610" s="25" t="s">
        <v>212</v>
      </c>
      <c r="AU610" s="25" t="s">
        <v>81</v>
      </c>
      <c r="AY610" s="25" t="s">
        <v>210</v>
      </c>
      <c r="BE610" s="247">
        <f>IF(N610="základní",J610,0)</f>
        <v>0</v>
      </c>
      <c r="BF610" s="247">
        <f>IF(N610="snížená",J610,0)</f>
        <v>0</v>
      </c>
      <c r="BG610" s="247">
        <f>IF(N610="zákl. přenesená",J610,0)</f>
        <v>0</v>
      </c>
      <c r="BH610" s="247">
        <f>IF(N610="sníž. přenesená",J610,0)</f>
        <v>0</v>
      </c>
      <c r="BI610" s="247">
        <f>IF(N610="nulová",J610,0)</f>
        <v>0</v>
      </c>
      <c r="BJ610" s="25" t="s">
        <v>79</v>
      </c>
      <c r="BK610" s="247">
        <f>ROUND(I610*H610,2)</f>
        <v>0</v>
      </c>
      <c r="BL610" s="25" t="s">
        <v>217</v>
      </c>
      <c r="BM610" s="25" t="s">
        <v>1191</v>
      </c>
    </row>
    <row r="611" s="1" customFormat="1">
      <c r="B611" s="47"/>
      <c r="C611" s="75"/>
      <c r="D611" s="248" t="s">
        <v>219</v>
      </c>
      <c r="E611" s="75"/>
      <c r="F611" s="249" t="s">
        <v>1192</v>
      </c>
      <c r="G611" s="75"/>
      <c r="H611" s="75"/>
      <c r="I611" s="204"/>
      <c r="J611" s="75"/>
      <c r="K611" s="75"/>
      <c r="L611" s="73"/>
      <c r="M611" s="250"/>
      <c r="N611" s="48"/>
      <c r="O611" s="48"/>
      <c r="P611" s="48"/>
      <c r="Q611" s="48"/>
      <c r="R611" s="48"/>
      <c r="S611" s="48"/>
      <c r="T611" s="96"/>
      <c r="AT611" s="25" t="s">
        <v>219</v>
      </c>
      <c r="AU611" s="25" t="s">
        <v>81</v>
      </c>
    </row>
    <row r="612" s="12" customFormat="1">
      <c r="B612" s="251"/>
      <c r="C612" s="252"/>
      <c r="D612" s="248" t="s">
        <v>221</v>
      </c>
      <c r="E612" s="253" t="s">
        <v>21</v>
      </c>
      <c r="F612" s="254" t="s">
        <v>845</v>
      </c>
      <c r="G612" s="252"/>
      <c r="H612" s="253" t="s">
        <v>21</v>
      </c>
      <c r="I612" s="255"/>
      <c r="J612" s="252"/>
      <c r="K612" s="252"/>
      <c r="L612" s="256"/>
      <c r="M612" s="257"/>
      <c r="N612" s="258"/>
      <c r="O612" s="258"/>
      <c r="P612" s="258"/>
      <c r="Q612" s="258"/>
      <c r="R612" s="258"/>
      <c r="S612" s="258"/>
      <c r="T612" s="259"/>
      <c r="AT612" s="260" t="s">
        <v>221</v>
      </c>
      <c r="AU612" s="260" t="s">
        <v>81</v>
      </c>
      <c r="AV612" s="12" t="s">
        <v>79</v>
      </c>
      <c r="AW612" s="12" t="s">
        <v>35</v>
      </c>
      <c r="AX612" s="12" t="s">
        <v>72</v>
      </c>
      <c r="AY612" s="260" t="s">
        <v>210</v>
      </c>
    </row>
    <row r="613" s="12" customFormat="1">
      <c r="B613" s="251"/>
      <c r="C613" s="252"/>
      <c r="D613" s="248" t="s">
        <v>221</v>
      </c>
      <c r="E613" s="253" t="s">
        <v>21</v>
      </c>
      <c r="F613" s="254" t="s">
        <v>1048</v>
      </c>
      <c r="G613" s="252"/>
      <c r="H613" s="253" t="s">
        <v>21</v>
      </c>
      <c r="I613" s="255"/>
      <c r="J613" s="252"/>
      <c r="K613" s="252"/>
      <c r="L613" s="256"/>
      <c r="M613" s="257"/>
      <c r="N613" s="258"/>
      <c r="O613" s="258"/>
      <c r="P613" s="258"/>
      <c r="Q613" s="258"/>
      <c r="R613" s="258"/>
      <c r="S613" s="258"/>
      <c r="T613" s="259"/>
      <c r="AT613" s="260" t="s">
        <v>221</v>
      </c>
      <c r="AU613" s="260" t="s">
        <v>81</v>
      </c>
      <c r="AV613" s="12" t="s">
        <v>79</v>
      </c>
      <c r="AW613" s="12" t="s">
        <v>35</v>
      </c>
      <c r="AX613" s="12" t="s">
        <v>72</v>
      </c>
      <c r="AY613" s="260" t="s">
        <v>210</v>
      </c>
    </row>
    <row r="614" s="13" customFormat="1">
      <c r="B614" s="261"/>
      <c r="C614" s="262"/>
      <c r="D614" s="248" t="s">
        <v>221</v>
      </c>
      <c r="E614" s="263" t="s">
        <v>21</v>
      </c>
      <c r="F614" s="264" t="s">
        <v>1049</v>
      </c>
      <c r="G614" s="262"/>
      <c r="H614" s="265">
        <v>86</v>
      </c>
      <c r="I614" s="266"/>
      <c r="J614" s="262"/>
      <c r="K614" s="262"/>
      <c r="L614" s="267"/>
      <c r="M614" s="268"/>
      <c r="N614" s="269"/>
      <c r="O614" s="269"/>
      <c r="P614" s="269"/>
      <c r="Q614" s="269"/>
      <c r="R614" s="269"/>
      <c r="S614" s="269"/>
      <c r="T614" s="270"/>
      <c r="AT614" s="271" t="s">
        <v>221</v>
      </c>
      <c r="AU614" s="271" t="s">
        <v>81</v>
      </c>
      <c r="AV614" s="13" t="s">
        <v>81</v>
      </c>
      <c r="AW614" s="13" t="s">
        <v>35</v>
      </c>
      <c r="AX614" s="13" t="s">
        <v>72</v>
      </c>
      <c r="AY614" s="271" t="s">
        <v>210</v>
      </c>
    </row>
    <row r="615" s="12" customFormat="1">
      <c r="B615" s="251"/>
      <c r="C615" s="252"/>
      <c r="D615" s="248" t="s">
        <v>221</v>
      </c>
      <c r="E615" s="253" t="s">
        <v>21</v>
      </c>
      <c r="F615" s="254" t="s">
        <v>1050</v>
      </c>
      <c r="G615" s="252"/>
      <c r="H615" s="253" t="s">
        <v>21</v>
      </c>
      <c r="I615" s="255"/>
      <c r="J615" s="252"/>
      <c r="K615" s="252"/>
      <c r="L615" s="256"/>
      <c r="M615" s="257"/>
      <c r="N615" s="258"/>
      <c r="O615" s="258"/>
      <c r="P615" s="258"/>
      <c r="Q615" s="258"/>
      <c r="R615" s="258"/>
      <c r="S615" s="258"/>
      <c r="T615" s="259"/>
      <c r="AT615" s="260" t="s">
        <v>221</v>
      </c>
      <c r="AU615" s="260" t="s">
        <v>81</v>
      </c>
      <c r="AV615" s="12" t="s">
        <v>79</v>
      </c>
      <c r="AW615" s="12" t="s">
        <v>35</v>
      </c>
      <c r="AX615" s="12" t="s">
        <v>72</v>
      </c>
      <c r="AY615" s="260" t="s">
        <v>210</v>
      </c>
    </row>
    <row r="616" s="13" customFormat="1">
      <c r="B616" s="261"/>
      <c r="C616" s="262"/>
      <c r="D616" s="248" t="s">
        <v>221</v>
      </c>
      <c r="E616" s="263" t="s">
        <v>21</v>
      </c>
      <c r="F616" s="264" t="s">
        <v>1051</v>
      </c>
      <c r="G616" s="262"/>
      <c r="H616" s="265">
        <v>121</v>
      </c>
      <c r="I616" s="266"/>
      <c r="J616" s="262"/>
      <c r="K616" s="262"/>
      <c r="L616" s="267"/>
      <c r="M616" s="268"/>
      <c r="N616" s="269"/>
      <c r="O616" s="269"/>
      <c r="P616" s="269"/>
      <c r="Q616" s="269"/>
      <c r="R616" s="269"/>
      <c r="S616" s="269"/>
      <c r="T616" s="270"/>
      <c r="AT616" s="271" t="s">
        <v>221</v>
      </c>
      <c r="AU616" s="271" t="s">
        <v>81</v>
      </c>
      <c r="AV616" s="13" t="s">
        <v>81</v>
      </c>
      <c r="AW616" s="13" t="s">
        <v>35</v>
      </c>
      <c r="AX616" s="13" t="s">
        <v>72</v>
      </c>
      <c r="AY616" s="271" t="s">
        <v>210</v>
      </c>
    </row>
    <row r="617" s="12" customFormat="1">
      <c r="B617" s="251"/>
      <c r="C617" s="252"/>
      <c r="D617" s="248" t="s">
        <v>221</v>
      </c>
      <c r="E617" s="253" t="s">
        <v>21</v>
      </c>
      <c r="F617" s="254" t="s">
        <v>1069</v>
      </c>
      <c r="G617" s="252"/>
      <c r="H617" s="253" t="s">
        <v>21</v>
      </c>
      <c r="I617" s="255"/>
      <c r="J617" s="252"/>
      <c r="K617" s="252"/>
      <c r="L617" s="256"/>
      <c r="M617" s="257"/>
      <c r="N617" s="258"/>
      <c r="O617" s="258"/>
      <c r="P617" s="258"/>
      <c r="Q617" s="258"/>
      <c r="R617" s="258"/>
      <c r="S617" s="258"/>
      <c r="T617" s="259"/>
      <c r="AT617" s="260" t="s">
        <v>221</v>
      </c>
      <c r="AU617" s="260" t="s">
        <v>81</v>
      </c>
      <c r="AV617" s="12" t="s">
        <v>79</v>
      </c>
      <c r="AW617" s="12" t="s">
        <v>35</v>
      </c>
      <c r="AX617" s="12" t="s">
        <v>72</v>
      </c>
      <c r="AY617" s="260" t="s">
        <v>210</v>
      </c>
    </row>
    <row r="618" s="13" customFormat="1">
      <c r="B618" s="261"/>
      <c r="C618" s="262"/>
      <c r="D618" s="248" t="s">
        <v>221</v>
      </c>
      <c r="E618" s="263" t="s">
        <v>21</v>
      </c>
      <c r="F618" s="264" t="s">
        <v>1070</v>
      </c>
      <c r="G618" s="262"/>
      <c r="H618" s="265">
        <v>120</v>
      </c>
      <c r="I618" s="266"/>
      <c r="J618" s="262"/>
      <c r="K618" s="262"/>
      <c r="L618" s="267"/>
      <c r="M618" s="268"/>
      <c r="N618" s="269"/>
      <c r="O618" s="269"/>
      <c r="P618" s="269"/>
      <c r="Q618" s="269"/>
      <c r="R618" s="269"/>
      <c r="S618" s="269"/>
      <c r="T618" s="270"/>
      <c r="AT618" s="271" t="s">
        <v>221</v>
      </c>
      <c r="AU618" s="271" t="s">
        <v>81</v>
      </c>
      <c r="AV618" s="13" t="s">
        <v>81</v>
      </c>
      <c r="AW618" s="13" t="s">
        <v>35</v>
      </c>
      <c r="AX618" s="13" t="s">
        <v>72</v>
      </c>
      <c r="AY618" s="271" t="s">
        <v>210</v>
      </c>
    </row>
    <row r="619" s="12" customFormat="1">
      <c r="B619" s="251"/>
      <c r="C619" s="252"/>
      <c r="D619" s="248" t="s">
        <v>221</v>
      </c>
      <c r="E619" s="253" t="s">
        <v>21</v>
      </c>
      <c r="F619" s="254" t="s">
        <v>1168</v>
      </c>
      <c r="G619" s="252"/>
      <c r="H619" s="253" t="s">
        <v>21</v>
      </c>
      <c r="I619" s="255"/>
      <c r="J619" s="252"/>
      <c r="K619" s="252"/>
      <c r="L619" s="256"/>
      <c r="M619" s="257"/>
      <c r="N619" s="258"/>
      <c r="O619" s="258"/>
      <c r="P619" s="258"/>
      <c r="Q619" s="258"/>
      <c r="R619" s="258"/>
      <c r="S619" s="258"/>
      <c r="T619" s="259"/>
      <c r="AT619" s="260" t="s">
        <v>221</v>
      </c>
      <c r="AU619" s="260" t="s">
        <v>81</v>
      </c>
      <c r="AV619" s="12" t="s">
        <v>79</v>
      </c>
      <c r="AW619" s="12" t="s">
        <v>35</v>
      </c>
      <c r="AX619" s="12" t="s">
        <v>72</v>
      </c>
      <c r="AY619" s="260" t="s">
        <v>210</v>
      </c>
    </row>
    <row r="620" s="13" customFormat="1">
      <c r="B620" s="261"/>
      <c r="C620" s="262"/>
      <c r="D620" s="248" t="s">
        <v>221</v>
      </c>
      <c r="E620" s="263" t="s">
        <v>21</v>
      </c>
      <c r="F620" s="264" t="s">
        <v>1193</v>
      </c>
      <c r="G620" s="262"/>
      <c r="H620" s="265">
        <v>19</v>
      </c>
      <c r="I620" s="266"/>
      <c r="J620" s="262"/>
      <c r="K620" s="262"/>
      <c r="L620" s="267"/>
      <c r="M620" s="268"/>
      <c r="N620" s="269"/>
      <c r="O620" s="269"/>
      <c r="P620" s="269"/>
      <c r="Q620" s="269"/>
      <c r="R620" s="269"/>
      <c r="S620" s="269"/>
      <c r="T620" s="270"/>
      <c r="AT620" s="271" t="s">
        <v>221</v>
      </c>
      <c r="AU620" s="271" t="s">
        <v>81</v>
      </c>
      <c r="AV620" s="13" t="s">
        <v>81</v>
      </c>
      <c r="AW620" s="13" t="s">
        <v>35</v>
      </c>
      <c r="AX620" s="13" t="s">
        <v>72</v>
      </c>
      <c r="AY620" s="271" t="s">
        <v>210</v>
      </c>
    </row>
    <row r="621" s="14" customFormat="1">
      <c r="B621" s="272"/>
      <c r="C621" s="273"/>
      <c r="D621" s="248" t="s">
        <v>221</v>
      </c>
      <c r="E621" s="274" t="s">
        <v>21</v>
      </c>
      <c r="F621" s="275" t="s">
        <v>227</v>
      </c>
      <c r="G621" s="273"/>
      <c r="H621" s="276">
        <v>346</v>
      </c>
      <c r="I621" s="277"/>
      <c r="J621" s="273"/>
      <c r="K621" s="273"/>
      <c r="L621" s="278"/>
      <c r="M621" s="279"/>
      <c r="N621" s="280"/>
      <c r="O621" s="280"/>
      <c r="P621" s="280"/>
      <c r="Q621" s="280"/>
      <c r="R621" s="280"/>
      <c r="S621" s="280"/>
      <c r="T621" s="281"/>
      <c r="AT621" s="282" t="s">
        <v>221</v>
      </c>
      <c r="AU621" s="282" t="s">
        <v>81</v>
      </c>
      <c r="AV621" s="14" t="s">
        <v>217</v>
      </c>
      <c r="AW621" s="14" t="s">
        <v>35</v>
      </c>
      <c r="AX621" s="14" t="s">
        <v>79</v>
      </c>
      <c r="AY621" s="282" t="s">
        <v>210</v>
      </c>
    </row>
    <row r="622" s="1" customFormat="1" ht="22.8" customHeight="1">
      <c r="B622" s="47"/>
      <c r="C622" s="236" t="s">
        <v>719</v>
      </c>
      <c r="D622" s="236" t="s">
        <v>212</v>
      </c>
      <c r="E622" s="237" t="s">
        <v>1194</v>
      </c>
      <c r="F622" s="238" t="s">
        <v>1195</v>
      </c>
      <c r="G622" s="239" t="s">
        <v>215</v>
      </c>
      <c r="H622" s="240">
        <v>809</v>
      </c>
      <c r="I622" s="241"/>
      <c r="J622" s="242">
        <f>ROUND(I622*H622,2)</f>
        <v>0</v>
      </c>
      <c r="K622" s="238" t="s">
        <v>216</v>
      </c>
      <c r="L622" s="73"/>
      <c r="M622" s="243" t="s">
        <v>21</v>
      </c>
      <c r="N622" s="244" t="s">
        <v>43</v>
      </c>
      <c r="O622" s="48"/>
      <c r="P622" s="245">
        <f>O622*H622</f>
        <v>0</v>
      </c>
      <c r="Q622" s="245">
        <v>0.00068999999999999997</v>
      </c>
      <c r="R622" s="245">
        <f>Q622*H622</f>
        <v>0.55820999999999998</v>
      </c>
      <c r="S622" s="245">
        <v>0</v>
      </c>
      <c r="T622" s="246">
        <f>S622*H622</f>
        <v>0</v>
      </c>
      <c r="AR622" s="25" t="s">
        <v>217</v>
      </c>
      <c r="AT622" s="25" t="s">
        <v>212</v>
      </c>
      <c r="AU622" s="25" t="s">
        <v>81</v>
      </c>
      <c r="AY622" s="25" t="s">
        <v>210</v>
      </c>
      <c r="BE622" s="247">
        <f>IF(N622="základní",J622,0)</f>
        <v>0</v>
      </c>
      <c r="BF622" s="247">
        <f>IF(N622="snížená",J622,0)</f>
        <v>0</v>
      </c>
      <c r="BG622" s="247">
        <f>IF(N622="zákl. přenesená",J622,0)</f>
        <v>0</v>
      </c>
      <c r="BH622" s="247">
        <f>IF(N622="sníž. přenesená",J622,0)</f>
        <v>0</v>
      </c>
      <c r="BI622" s="247">
        <f>IF(N622="nulová",J622,0)</f>
        <v>0</v>
      </c>
      <c r="BJ622" s="25" t="s">
        <v>79</v>
      </c>
      <c r="BK622" s="247">
        <f>ROUND(I622*H622,2)</f>
        <v>0</v>
      </c>
      <c r="BL622" s="25" t="s">
        <v>217</v>
      </c>
      <c r="BM622" s="25" t="s">
        <v>1196</v>
      </c>
    </row>
    <row r="623" s="1" customFormat="1">
      <c r="B623" s="47"/>
      <c r="C623" s="75"/>
      <c r="D623" s="248" t="s">
        <v>219</v>
      </c>
      <c r="E623" s="75"/>
      <c r="F623" s="249" t="s">
        <v>404</v>
      </c>
      <c r="G623" s="75"/>
      <c r="H623" s="75"/>
      <c r="I623" s="204"/>
      <c r="J623" s="75"/>
      <c r="K623" s="75"/>
      <c r="L623" s="73"/>
      <c r="M623" s="250"/>
      <c r="N623" s="48"/>
      <c r="O623" s="48"/>
      <c r="P623" s="48"/>
      <c r="Q623" s="48"/>
      <c r="R623" s="48"/>
      <c r="S623" s="48"/>
      <c r="T623" s="96"/>
      <c r="AT623" s="25" t="s">
        <v>219</v>
      </c>
      <c r="AU623" s="25" t="s">
        <v>81</v>
      </c>
    </row>
    <row r="624" s="12" customFormat="1">
      <c r="B624" s="251"/>
      <c r="C624" s="252"/>
      <c r="D624" s="248" t="s">
        <v>221</v>
      </c>
      <c r="E624" s="253" t="s">
        <v>21</v>
      </c>
      <c r="F624" s="254" t="s">
        <v>845</v>
      </c>
      <c r="G624" s="252"/>
      <c r="H624" s="253" t="s">
        <v>21</v>
      </c>
      <c r="I624" s="255"/>
      <c r="J624" s="252"/>
      <c r="K624" s="252"/>
      <c r="L624" s="256"/>
      <c r="M624" s="257"/>
      <c r="N624" s="258"/>
      <c r="O624" s="258"/>
      <c r="P624" s="258"/>
      <c r="Q624" s="258"/>
      <c r="R624" s="258"/>
      <c r="S624" s="258"/>
      <c r="T624" s="259"/>
      <c r="AT624" s="260" t="s">
        <v>221</v>
      </c>
      <c r="AU624" s="260" t="s">
        <v>81</v>
      </c>
      <c r="AV624" s="12" t="s">
        <v>79</v>
      </c>
      <c r="AW624" s="12" t="s">
        <v>35</v>
      </c>
      <c r="AX624" s="12" t="s">
        <v>72</v>
      </c>
      <c r="AY624" s="260" t="s">
        <v>210</v>
      </c>
    </row>
    <row r="625" s="12" customFormat="1">
      <c r="B625" s="251"/>
      <c r="C625" s="252"/>
      <c r="D625" s="248" t="s">
        <v>221</v>
      </c>
      <c r="E625" s="253" t="s">
        <v>21</v>
      </c>
      <c r="F625" s="254" t="s">
        <v>1048</v>
      </c>
      <c r="G625" s="252"/>
      <c r="H625" s="253" t="s">
        <v>21</v>
      </c>
      <c r="I625" s="255"/>
      <c r="J625" s="252"/>
      <c r="K625" s="252"/>
      <c r="L625" s="256"/>
      <c r="M625" s="257"/>
      <c r="N625" s="258"/>
      <c r="O625" s="258"/>
      <c r="P625" s="258"/>
      <c r="Q625" s="258"/>
      <c r="R625" s="258"/>
      <c r="S625" s="258"/>
      <c r="T625" s="259"/>
      <c r="AT625" s="260" t="s">
        <v>221</v>
      </c>
      <c r="AU625" s="260" t="s">
        <v>81</v>
      </c>
      <c r="AV625" s="12" t="s">
        <v>79</v>
      </c>
      <c r="AW625" s="12" t="s">
        <v>35</v>
      </c>
      <c r="AX625" s="12" t="s">
        <v>72</v>
      </c>
      <c r="AY625" s="260" t="s">
        <v>210</v>
      </c>
    </row>
    <row r="626" s="13" customFormat="1">
      <c r="B626" s="261"/>
      <c r="C626" s="262"/>
      <c r="D626" s="248" t="s">
        <v>221</v>
      </c>
      <c r="E626" s="263" t="s">
        <v>21</v>
      </c>
      <c r="F626" s="264" t="s">
        <v>1197</v>
      </c>
      <c r="G626" s="262"/>
      <c r="H626" s="265">
        <v>172</v>
      </c>
      <c r="I626" s="266"/>
      <c r="J626" s="262"/>
      <c r="K626" s="262"/>
      <c r="L626" s="267"/>
      <c r="M626" s="268"/>
      <c r="N626" s="269"/>
      <c r="O626" s="269"/>
      <c r="P626" s="269"/>
      <c r="Q626" s="269"/>
      <c r="R626" s="269"/>
      <c r="S626" s="269"/>
      <c r="T626" s="270"/>
      <c r="AT626" s="271" t="s">
        <v>221</v>
      </c>
      <c r="AU626" s="271" t="s">
        <v>81</v>
      </c>
      <c r="AV626" s="13" t="s">
        <v>81</v>
      </c>
      <c r="AW626" s="13" t="s">
        <v>35</v>
      </c>
      <c r="AX626" s="13" t="s">
        <v>72</v>
      </c>
      <c r="AY626" s="271" t="s">
        <v>210</v>
      </c>
    </row>
    <row r="627" s="12" customFormat="1">
      <c r="B627" s="251"/>
      <c r="C627" s="252"/>
      <c r="D627" s="248" t="s">
        <v>221</v>
      </c>
      <c r="E627" s="253" t="s">
        <v>21</v>
      </c>
      <c r="F627" s="254" t="s">
        <v>1050</v>
      </c>
      <c r="G627" s="252"/>
      <c r="H627" s="253" t="s">
        <v>21</v>
      </c>
      <c r="I627" s="255"/>
      <c r="J627" s="252"/>
      <c r="K627" s="252"/>
      <c r="L627" s="256"/>
      <c r="M627" s="257"/>
      <c r="N627" s="258"/>
      <c r="O627" s="258"/>
      <c r="P627" s="258"/>
      <c r="Q627" s="258"/>
      <c r="R627" s="258"/>
      <c r="S627" s="258"/>
      <c r="T627" s="259"/>
      <c r="AT627" s="260" t="s">
        <v>221</v>
      </c>
      <c r="AU627" s="260" t="s">
        <v>81</v>
      </c>
      <c r="AV627" s="12" t="s">
        <v>79</v>
      </c>
      <c r="AW627" s="12" t="s">
        <v>35</v>
      </c>
      <c r="AX627" s="12" t="s">
        <v>72</v>
      </c>
      <c r="AY627" s="260" t="s">
        <v>210</v>
      </c>
    </row>
    <row r="628" s="13" customFormat="1">
      <c r="B628" s="261"/>
      <c r="C628" s="262"/>
      <c r="D628" s="248" t="s">
        <v>221</v>
      </c>
      <c r="E628" s="263" t="s">
        <v>21</v>
      </c>
      <c r="F628" s="264" t="s">
        <v>1198</v>
      </c>
      <c r="G628" s="262"/>
      <c r="H628" s="265">
        <v>242</v>
      </c>
      <c r="I628" s="266"/>
      <c r="J628" s="262"/>
      <c r="K628" s="262"/>
      <c r="L628" s="267"/>
      <c r="M628" s="268"/>
      <c r="N628" s="269"/>
      <c r="O628" s="269"/>
      <c r="P628" s="269"/>
      <c r="Q628" s="269"/>
      <c r="R628" s="269"/>
      <c r="S628" s="269"/>
      <c r="T628" s="270"/>
      <c r="AT628" s="271" t="s">
        <v>221</v>
      </c>
      <c r="AU628" s="271" t="s">
        <v>81</v>
      </c>
      <c r="AV628" s="13" t="s">
        <v>81</v>
      </c>
      <c r="AW628" s="13" t="s">
        <v>35</v>
      </c>
      <c r="AX628" s="13" t="s">
        <v>72</v>
      </c>
      <c r="AY628" s="271" t="s">
        <v>210</v>
      </c>
    </row>
    <row r="629" s="12" customFormat="1">
      <c r="B629" s="251"/>
      <c r="C629" s="252"/>
      <c r="D629" s="248" t="s">
        <v>221</v>
      </c>
      <c r="E629" s="253" t="s">
        <v>21</v>
      </c>
      <c r="F629" s="254" t="s">
        <v>1057</v>
      </c>
      <c r="G629" s="252"/>
      <c r="H629" s="253" t="s">
        <v>21</v>
      </c>
      <c r="I629" s="255"/>
      <c r="J629" s="252"/>
      <c r="K629" s="252"/>
      <c r="L629" s="256"/>
      <c r="M629" s="257"/>
      <c r="N629" s="258"/>
      <c r="O629" s="258"/>
      <c r="P629" s="258"/>
      <c r="Q629" s="258"/>
      <c r="R629" s="258"/>
      <c r="S629" s="258"/>
      <c r="T629" s="259"/>
      <c r="AT629" s="260" t="s">
        <v>221</v>
      </c>
      <c r="AU629" s="260" t="s">
        <v>81</v>
      </c>
      <c r="AV629" s="12" t="s">
        <v>79</v>
      </c>
      <c r="AW629" s="12" t="s">
        <v>35</v>
      </c>
      <c r="AX629" s="12" t="s">
        <v>72</v>
      </c>
      <c r="AY629" s="260" t="s">
        <v>210</v>
      </c>
    </row>
    <row r="630" s="13" customFormat="1">
      <c r="B630" s="261"/>
      <c r="C630" s="262"/>
      <c r="D630" s="248" t="s">
        <v>221</v>
      </c>
      <c r="E630" s="263" t="s">
        <v>21</v>
      </c>
      <c r="F630" s="264" t="s">
        <v>1058</v>
      </c>
      <c r="G630" s="262"/>
      <c r="H630" s="265">
        <v>130</v>
      </c>
      <c r="I630" s="266"/>
      <c r="J630" s="262"/>
      <c r="K630" s="262"/>
      <c r="L630" s="267"/>
      <c r="M630" s="268"/>
      <c r="N630" s="269"/>
      <c r="O630" s="269"/>
      <c r="P630" s="269"/>
      <c r="Q630" s="269"/>
      <c r="R630" s="269"/>
      <c r="S630" s="269"/>
      <c r="T630" s="270"/>
      <c r="AT630" s="271" t="s">
        <v>221</v>
      </c>
      <c r="AU630" s="271" t="s">
        <v>81</v>
      </c>
      <c r="AV630" s="13" t="s">
        <v>81</v>
      </c>
      <c r="AW630" s="13" t="s">
        <v>35</v>
      </c>
      <c r="AX630" s="13" t="s">
        <v>72</v>
      </c>
      <c r="AY630" s="271" t="s">
        <v>210</v>
      </c>
    </row>
    <row r="631" s="12" customFormat="1">
      <c r="B631" s="251"/>
      <c r="C631" s="252"/>
      <c r="D631" s="248" t="s">
        <v>221</v>
      </c>
      <c r="E631" s="253" t="s">
        <v>21</v>
      </c>
      <c r="F631" s="254" t="s">
        <v>1069</v>
      </c>
      <c r="G631" s="252"/>
      <c r="H631" s="253" t="s">
        <v>21</v>
      </c>
      <c r="I631" s="255"/>
      <c r="J631" s="252"/>
      <c r="K631" s="252"/>
      <c r="L631" s="256"/>
      <c r="M631" s="257"/>
      <c r="N631" s="258"/>
      <c r="O631" s="258"/>
      <c r="P631" s="258"/>
      <c r="Q631" s="258"/>
      <c r="R631" s="258"/>
      <c r="S631" s="258"/>
      <c r="T631" s="259"/>
      <c r="AT631" s="260" t="s">
        <v>221</v>
      </c>
      <c r="AU631" s="260" t="s">
        <v>81</v>
      </c>
      <c r="AV631" s="12" t="s">
        <v>79</v>
      </c>
      <c r="AW631" s="12" t="s">
        <v>35</v>
      </c>
      <c r="AX631" s="12" t="s">
        <v>72</v>
      </c>
      <c r="AY631" s="260" t="s">
        <v>210</v>
      </c>
    </row>
    <row r="632" s="13" customFormat="1">
      <c r="B632" s="261"/>
      <c r="C632" s="262"/>
      <c r="D632" s="248" t="s">
        <v>221</v>
      </c>
      <c r="E632" s="263" t="s">
        <v>21</v>
      </c>
      <c r="F632" s="264" t="s">
        <v>1199</v>
      </c>
      <c r="G632" s="262"/>
      <c r="H632" s="265">
        <v>240</v>
      </c>
      <c r="I632" s="266"/>
      <c r="J632" s="262"/>
      <c r="K632" s="262"/>
      <c r="L632" s="267"/>
      <c r="M632" s="268"/>
      <c r="N632" s="269"/>
      <c r="O632" s="269"/>
      <c r="P632" s="269"/>
      <c r="Q632" s="269"/>
      <c r="R632" s="269"/>
      <c r="S632" s="269"/>
      <c r="T632" s="270"/>
      <c r="AT632" s="271" t="s">
        <v>221</v>
      </c>
      <c r="AU632" s="271" t="s">
        <v>81</v>
      </c>
      <c r="AV632" s="13" t="s">
        <v>81</v>
      </c>
      <c r="AW632" s="13" t="s">
        <v>35</v>
      </c>
      <c r="AX632" s="13" t="s">
        <v>72</v>
      </c>
      <c r="AY632" s="271" t="s">
        <v>210</v>
      </c>
    </row>
    <row r="633" s="12" customFormat="1">
      <c r="B633" s="251"/>
      <c r="C633" s="252"/>
      <c r="D633" s="248" t="s">
        <v>221</v>
      </c>
      <c r="E633" s="253" t="s">
        <v>21</v>
      </c>
      <c r="F633" s="254" t="s">
        <v>1168</v>
      </c>
      <c r="G633" s="252"/>
      <c r="H633" s="253" t="s">
        <v>21</v>
      </c>
      <c r="I633" s="255"/>
      <c r="J633" s="252"/>
      <c r="K633" s="252"/>
      <c r="L633" s="256"/>
      <c r="M633" s="257"/>
      <c r="N633" s="258"/>
      <c r="O633" s="258"/>
      <c r="P633" s="258"/>
      <c r="Q633" s="258"/>
      <c r="R633" s="258"/>
      <c r="S633" s="258"/>
      <c r="T633" s="259"/>
      <c r="AT633" s="260" t="s">
        <v>221</v>
      </c>
      <c r="AU633" s="260" t="s">
        <v>81</v>
      </c>
      <c r="AV633" s="12" t="s">
        <v>79</v>
      </c>
      <c r="AW633" s="12" t="s">
        <v>35</v>
      </c>
      <c r="AX633" s="12" t="s">
        <v>72</v>
      </c>
      <c r="AY633" s="260" t="s">
        <v>210</v>
      </c>
    </row>
    <row r="634" s="13" customFormat="1">
      <c r="B634" s="261"/>
      <c r="C634" s="262"/>
      <c r="D634" s="248" t="s">
        <v>221</v>
      </c>
      <c r="E634" s="263" t="s">
        <v>21</v>
      </c>
      <c r="F634" s="264" t="s">
        <v>1193</v>
      </c>
      <c r="G634" s="262"/>
      <c r="H634" s="265">
        <v>19</v>
      </c>
      <c r="I634" s="266"/>
      <c r="J634" s="262"/>
      <c r="K634" s="262"/>
      <c r="L634" s="267"/>
      <c r="M634" s="268"/>
      <c r="N634" s="269"/>
      <c r="O634" s="269"/>
      <c r="P634" s="269"/>
      <c r="Q634" s="269"/>
      <c r="R634" s="269"/>
      <c r="S634" s="269"/>
      <c r="T634" s="270"/>
      <c r="AT634" s="271" t="s">
        <v>221</v>
      </c>
      <c r="AU634" s="271" t="s">
        <v>81</v>
      </c>
      <c r="AV634" s="13" t="s">
        <v>81</v>
      </c>
      <c r="AW634" s="13" t="s">
        <v>35</v>
      </c>
      <c r="AX634" s="13" t="s">
        <v>72</v>
      </c>
      <c r="AY634" s="271" t="s">
        <v>210</v>
      </c>
    </row>
    <row r="635" s="12" customFormat="1">
      <c r="B635" s="251"/>
      <c r="C635" s="252"/>
      <c r="D635" s="248" t="s">
        <v>221</v>
      </c>
      <c r="E635" s="253" t="s">
        <v>21</v>
      </c>
      <c r="F635" s="254" t="s">
        <v>846</v>
      </c>
      <c r="G635" s="252"/>
      <c r="H635" s="253" t="s">
        <v>21</v>
      </c>
      <c r="I635" s="255"/>
      <c r="J635" s="252"/>
      <c r="K635" s="252"/>
      <c r="L635" s="256"/>
      <c r="M635" s="257"/>
      <c r="N635" s="258"/>
      <c r="O635" s="258"/>
      <c r="P635" s="258"/>
      <c r="Q635" s="258"/>
      <c r="R635" s="258"/>
      <c r="S635" s="258"/>
      <c r="T635" s="259"/>
      <c r="AT635" s="260" t="s">
        <v>221</v>
      </c>
      <c r="AU635" s="260" t="s">
        <v>81</v>
      </c>
      <c r="AV635" s="12" t="s">
        <v>79</v>
      </c>
      <c r="AW635" s="12" t="s">
        <v>35</v>
      </c>
      <c r="AX635" s="12" t="s">
        <v>72</v>
      </c>
      <c r="AY635" s="260" t="s">
        <v>210</v>
      </c>
    </row>
    <row r="636" s="13" customFormat="1">
      <c r="B636" s="261"/>
      <c r="C636" s="262"/>
      <c r="D636" s="248" t="s">
        <v>221</v>
      </c>
      <c r="E636" s="263" t="s">
        <v>21</v>
      </c>
      <c r="F636" s="264" t="s">
        <v>1200</v>
      </c>
      <c r="G636" s="262"/>
      <c r="H636" s="265">
        <v>6</v>
      </c>
      <c r="I636" s="266"/>
      <c r="J636" s="262"/>
      <c r="K636" s="262"/>
      <c r="L636" s="267"/>
      <c r="M636" s="268"/>
      <c r="N636" s="269"/>
      <c r="O636" s="269"/>
      <c r="P636" s="269"/>
      <c r="Q636" s="269"/>
      <c r="R636" s="269"/>
      <c r="S636" s="269"/>
      <c r="T636" s="270"/>
      <c r="AT636" s="271" t="s">
        <v>221</v>
      </c>
      <c r="AU636" s="271" t="s">
        <v>81</v>
      </c>
      <c r="AV636" s="13" t="s">
        <v>81</v>
      </c>
      <c r="AW636" s="13" t="s">
        <v>35</v>
      </c>
      <c r="AX636" s="13" t="s">
        <v>72</v>
      </c>
      <c r="AY636" s="271" t="s">
        <v>210</v>
      </c>
    </row>
    <row r="637" s="14" customFormat="1">
      <c r="B637" s="272"/>
      <c r="C637" s="273"/>
      <c r="D637" s="248" t="s">
        <v>221</v>
      </c>
      <c r="E637" s="274" t="s">
        <v>21</v>
      </c>
      <c r="F637" s="275" t="s">
        <v>227</v>
      </c>
      <c r="G637" s="273"/>
      <c r="H637" s="276">
        <v>809</v>
      </c>
      <c r="I637" s="277"/>
      <c r="J637" s="273"/>
      <c r="K637" s="273"/>
      <c r="L637" s="278"/>
      <c r="M637" s="279"/>
      <c r="N637" s="280"/>
      <c r="O637" s="280"/>
      <c r="P637" s="280"/>
      <c r="Q637" s="280"/>
      <c r="R637" s="280"/>
      <c r="S637" s="280"/>
      <c r="T637" s="281"/>
      <c r="AT637" s="282" t="s">
        <v>221</v>
      </c>
      <c r="AU637" s="282" t="s">
        <v>81</v>
      </c>
      <c r="AV637" s="14" t="s">
        <v>217</v>
      </c>
      <c r="AW637" s="14" t="s">
        <v>35</v>
      </c>
      <c r="AX637" s="14" t="s">
        <v>79</v>
      </c>
      <c r="AY637" s="282" t="s">
        <v>210</v>
      </c>
    </row>
    <row r="638" s="1" customFormat="1" ht="22.8" customHeight="1">
      <c r="B638" s="47"/>
      <c r="C638" s="236" t="s">
        <v>724</v>
      </c>
      <c r="D638" s="236" t="s">
        <v>212</v>
      </c>
      <c r="E638" s="237" t="s">
        <v>1201</v>
      </c>
      <c r="F638" s="238" t="s">
        <v>1202</v>
      </c>
      <c r="G638" s="239" t="s">
        <v>251</v>
      </c>
      <c r="H638" s="240">
        <v>64.260000000000005</v>
      </c>
      <c r="I638" s="241"/>
      <c r="J638" s="242">
        <f>ROUND(I638*H638,2)</f>
        <v>0</v>
      </c>
      <c r="K638" s="238" t="s">
        <v>21</v>
      </c>
      <c r="L638" s="73"/>
      <c r="M638" s="243" t="s">
        <v>21</v>
      </c>
      <c r="N638" s="244" t="s">
        <v>43</v>
      </c>
      <c r="O638" s="48"/>
      <c r="P638" s="245">
        <f>O638*H638</f>
        <v>0</v>
      </c>
      <c r="Q638" s="245">
        <v>0</v>
      </c>
      <c r="R638" s="245">
        <f>Q638*H638</f>
        <v>0</v>
      </c>
      <c r="S638" s="245">
        <v>0</v>
      </c>
      <c r="T638" s="246">
        <f>S638*H638</f>
        <v>0</v>
      </c>
      <c r="AR638" s="25" t="s">
        <v>217</v>
      </c>
      <c r="AT638" s="25" t="s">
        <v>212</v>
      </c>
      <c r="AU638" s="25" t="s">
        <v>81</v>
      </c>
      <c r="AY638" s="25" t="s">
        <v>210</v>
      </c>
      <c r="BE638" s="247">
        <f>IF(N638="základní",J638,0)</f>
        <v>0</v>
      </c>
      <c r="BF638" s="247">
        <f>IF(N638="snížená",J638,0)</f>
        <v>0</v>
      </c>
      <c r="BG638" s="247">
        <f>IF(N638="zákl. přenesená",J638,0)</f>
        <v>0</v>
      </c>
      <c r="BH638" s="247">
        <f>IF(N638="sníž. přenesená",J638,0)</f>
        <v>0</v>
      </c>
      <c r="BI638" s="247">
        <f>IF(N638="nulová",J638,0)</f>
        <v>0</v>
      </c>
      <c r="BJ638" s="25" t="s">
        <v>79</v>
      </c>
      <c r="BK638" s="247">
        <f>ROUND(I638*H638,2)</f>
        <v>0</v>
      </c>
      <c r="BL638" s="25" t="s">
        <v>217</v>
      </c>
      <c r="BM638" s="25" t="s">
        <v>1203</v>
      </c>
    </row>
    <row r="639" s="12" customFormat="1">
      <c r="B639" s="251"/>
      <c r="C639" s="252"/>
      <c r="D639" s="248" t="s">
        <v>221</v>
      </c>
      <c r="E639" s="253" t="s">
        <v>21</v>
      </c>
      <c r="F639" s="254" t="s">
        <v>845</v>
      </c>
      <c r="G639" s="252"/>
      <c r="H639" s="253" t="s">
        <v>21</v>
      </c>
      <c r="I639" s="255"/>
      <c r="J639" s="252"/>
      <c r="K639" s="252"/>
      <c r="L639" s="256"/>
      <c r="M639" s="257"/>
      <c r="N639" s="258"/>
      <c r="O639" s="258"/>
      <c r="P639" s="258"/>
      <c r="Q639" s="258"/>
      <c r="R639" s="258"/>
      <c r="S639" s="258"/>
      <c r="T639" s="259"/>
      <c r="AT639" s="260" t="s">
        <v>221</v>
      </c>
      <c r="AU639" s="260" t="s">
        <v>81</v>
      </c>
      <c r="AV639" s="12" t="s">
        <v>79</v>
      </c>
      <c r="AW639" s="12" t="s">
        <v>35</v>
      </c>
      <c r="AX639" s="12" t="s">
        <v>72</v>
      </c>
      <c r="AY639" s="260" t="s">
        <v>210</v>
      </c>
    </row>
    <row r="640" s="12" customFormat="1">
      <c r="B640" s="251"/>
      <c r="C640" s="252"/>
      <c r="D640" s="248" t="s">
        <v>221</v>
      </c>
      <c r="E640" s="253" t="s">
        <v>21</v>
      </c>
      <c r="F640" s="254" t="s">
        <v>1204</v>
      </c>
      <c r="G640" s="252"/>
      <c r="H640" s="253" t="s">
        <v>21</v>
      </c>
      <c r="I640" s="255"/>
      <c r="J640" s="252"/>
      <c r="K640" s="252"/>
      <c r="L640" s="256"/>
      <c r="M640" s="257"/>
      <c r="N640" s="258"/>
      <c r="O640" s="258"/>
      <c r="P640" s="258"/>
      <c r="Q640" s="258"/>
      <c r="R640" s="258"/>
      <c r="S640" s="258"/>
      <c r="T640" s="259"/>
      <c r="AT640" s="260" t="s">
        <v>221</v>
      </c>
      <c r="AU640" s="260" t="s">
        <v>81</v>
      </c>
      <c r="AV640" s="12" t="s">
        <v>79</v>
      </c>
      <c r="AW640" s="12" t="s">
        <v>35</v>
      </c>
      <c r="AX640" s="12" t="s">
        <v>72</v>
      </c>
      <c r="AY640" s="260" t="s">
        <v>210</v>
      </c>
    </row>
    <row r="641" s="13" customFormat="1">
      <c r="B641" s="261"/>
      <c r="C641" s="262"/>
      <c r="D641" s="248" t="s">
        <v>221</v>
      </c>
      <c r="E641" s="263" t="s">
        <v>21</v>
      </c>
      <c r="F641" s="264" t="s">
        <v>1205</v>
      </c>
      <c r="G641" s="262"/>
      <c r="H641" s="265">
        <v>64.260000000000005</v>
      </c>
      <c r="I641" s="266"/>
      <c r="J641" s="262"/>
      <c r="K641" s="262"/>
      <c r="L641" s="267"/>
      <c r="M641" s="268"/>
      <c r="N641" s="269"/>
      <c r="O641" s="269"/>
      <c r="P641" s="269"/>
      <c r="Q641" s="269"/>
      <c r="R641" s="269"/>
      <c r="S641" s="269"/>
      <c r="T641" s="270"/>
      <c r="AT641" s="271" t="s">
        <v>221</v>
      </c>
      <c r="AU641" s="271" t="s">
        <v>81</v>
      </c>
      <c r="AV641" s="13" t="s">
        <v>81</v>
      </c>
      <c r="AW641" s="13" t="s">
        <v>35</v>
      </c>
      <c r="AX641" s="13" t="s">
        <v>79</v>
      </c>
      <c r="AY641" s="271" t="s">
        <v>210</v>
      </c>
    </row>
    <row r="642" s="1" customFormat="1" ht="34.2" customHeight="1">
      <c r="B642" s="47"/>
      <c r="C642" s="236" t="s">
        <v>728</v>
      </c>
      <c r="D642" s="236" t="s">
        <v>212</v>
      </c>
      <c r="E642" s="237" t="s">
        <v>1206</v>
      </c>
      <c r="F642" s="238" t="s">
        <v>1207</v>
      </c>
      <c r="G642" s="239" t="s">
        <v>391</v>
      </c>
      <c r="H642" s="240">
        <v>9</v>
      </c>
      <c r="I642" s="241"/>
      <c r="J642" s="242">
        <f>ROUND(I642*H642,2)</f>
        <v>0</v>
      </c>
      <c r="K642" s="238" t="s">
        <v>216</v>
      </c>
      <c r="L642" s="73"/>
      <c r="M642" s="243" t="s">
        <v>21</v>
      </c>
      <c r="N642" s="244" t="s">
        <v>43</v>
      </c>
      <c r="O642" s="48"/>
      <c r="P642" s="245">
        <f>O642*H642</f>
        <v>0</v>
      </c>
      <c r="Q642" s="245">
        <v>0.00025000000000000001</v>
      </c>
      <c r="R642" s="245">
        <f>Q642*H642</f>
        <v>0.0022500000000000003</v>
      </c>
      <c r="S642" s="245">
        <v>0</v>
      </c>
      <c r="T642" s="246">
        <f>S642*H642</f>
        <v>0</v>
      </c>
      <c r="AR642" s="25" t="s">
        <v>140</v>
      </c>
      <c r="AT642" s="25" t="s">
        <v>212</v>
      </c>
      <c r="AU642" s="25" t="s">
        <v>81</v>
      </c>
      <c r="AY642" s="25" t="s">
        <v>210</v>
      </c>
      <c r="BE642" s="247">
        <f>IF(N642="základní",J642,0)</f>
        <v>0</v>
      </c>
      <c r="BF642" s="247">
        <f>IF(N642="snížená",J642,0)</f>
        <v>0</v>
      </c>
      <c r="BG642" s="247">
        <f>IF(N642="zákl. přenesená",J642,0)</f>
        <v>0</v>
      </c>
      <c r="BH642" s="247">
        <f>IF(N642="sníž. přenesená",J642,0)</f>
        <v>0</v>
      </c>
      <c r="BI642" s="247">
        <f>IF(N642="nulová",J642,0)</f>
        <v>0</v>
      </c>
      <c r="BJ642" s="25" t="s">
        <v>79</v>
      </c>
      <c r="BK642" s="247">
        <f>ROUND(I642*H642,2)</f>
        <v>0</v>
      </c>
      <c r="BL642" s="25" t="s">
        <v>140</v>
      </c>
      <c r="BM642" s="25" t="s">
        <v>1208</v>
      </c>
    </row>
    <row r="643" s="1" customFormat="1">
      <c r="B643" s="47"/>
      <c r="C643" s="75"/>
      <c r="D643" s="248" t="s">
        <v>219</v>
      </c>
      <c r="E643" s="75"/>
      <c r="F643" s="249" t="s">
        <v>1209</v>
      </c>
      <c r="G643" s="75"/>
      <c r="H643" s="75"/>
      <c r="I643" s="204"/>
      <c r="J643" s="75"/>
      <c r="K643" s="75"/>
      <c r="L643" s="73"/>
      <c r="M643" s="250"/>
      <c r="N643" s="48"/>
      <c r="O643" s="48"/>
      <c r="P643" s="48"/>
      <c r="Q643" s="48"/>
      <c r="R643" s="48"/>
      <c r="S643" s="48"/>
      <c r="T643" s="96"/>
      <c r="AT643" s="25" t="s">
        <v>219</v>
      </c>
      <c r="AU643" s="25" t="s">
        <v>81</v>
      </c>
    </row>
    <row r="644" s="12" customFormat="1">
      <c r="B644" s="251"/>
      <c r="C644" s="252"/>
      <c r="D644" s="248" t="s">
        <v>221</v>
      </c>
      <c r="E644" s="253" t="s">
        <v>21</v>
      </c>
      <c r="F644" s="254" t="s">
        <v>918</v>
      </c>
      <c r="G644" s="252"/>
      <c r="H644" s="253" t="s">
        <v>21</v>
      </c>
      <c r="I644" s="255"/>
      <c r="J644" s="252"/>
      <c r="K644" s="252"/>
      <c r="L644" s="256"/>
      <c r="M644" s="257"/>
      <c r="N644" s="258"/>
      <c r="O644" s="258"/>
      <c r="P644" s="258"/>
      <c r="Q644" s="258"/>
      <c r="R644" s="258"/>
      <c r="S644" s="258"/>
      <c r="T644" s="259"/>
      <c r="AT644" s="260" t="s">
        <v>221</v>
      </c>
      <c r="AU644" s="260" t="s">
        <v>81</v>
      </c>
      <c r="AV644" s="12" t="s">
        <v>79</v>
      </c>
      <c r="AW644" s="12" t="s">
        <v>35</v>
      </c>
      <c r="AX644" s="12" t="s">
        <v>72</v>
      </c>
      <c r="AY644" s="260" t="s">
        <v>210</v>
      </c>
    </row>
    <row r="645" s="13" customFormat="1">
      <c r="B645" s="261"/>
      <c r="C645" s="262"/>
      <c r="D645" s="248" t="s">
        <v>221</v>
      </c>
      <c r="E645" s="263" t="s">
        <v>21</v>
      </c>
      <c r="F645" s="264" t="s">
        <v>270</v>
      </c>
      <c r="G645" s="262"/>
      <c r="H645" s="265">
        <v>9</v>
      </c>
      <c r="I645" s="266"/>
      <c r="J645" s="262"/>
      <c r="K645" s="262"/>
      <c r="L645" s="267"/>
      <c r="M645" s="268"/>
      <c r="N645" s="269"/>
      <c r="O645" s="269"/>
      <c r="P645" s="269"/>
      <c r="Q645" s="269"/>
      <c r="R645" s="269"/>
      <c r="S645" s="269"/>
      <c r="T645" s="270"/>
      <c r="AT645" s="271" t="s">
        <v>221</v>
      </c>
      <c r="AU645" s="271" t="s">
        <v>81</v>
      </c>
      <c r="AV645" s="13" t="s">
        <v>81</v>
      </c>
      <c r="AW645" s="13" t="s">
        <v>35</v>
      </c>
      <c r="AX645" s="13" t="s">
        <v>79</v>
      </c>
      <c r="AY645" s="271" t="s">
        <v>210</v>
      </c>
    </row>
    <row r="646" s="1" customFormat="1" ht="14.4" customHeight="1">
      <c r="B646" s="47"/>
      <c r="C646" s="284" t="s">
        <v>732</v>
      </c>
      <c r="D646" s="284" t="s">
        <v>328</v>
      </c>
      <c r="E646" s="285" t="s">
        <v>1210</v>
      </c>
      <c r="F646" s="286" t="s">
        <v>1211</v>
      </c>
      <c r="G646" s="287" t="s">
        <v>391</v>
      </c>
      <c r="H646" s="288">
        <v>9</v>
      </c>
      <c r="I646" s="289"/>
      <c r="J646" s="290">
        <f>ROUND(I646*H646,2)</f>
        <v>0</v>
      </c>
      <c r="K646" s="286" t="s">
        <v>21</v>
      </c>
      <c r="L646" s="291"/>
      <c r="M646" s="292" t="s">
        <v>21</v>
      </c>
      <c r="N646" s="293" t="s">
        <v>43</v>
      </c>
      <c r="O646" s="48"/>
      <c r="P646" s="245">
        <f>O646*H646</f>
        <v>0</v>
      </c>
      <c r="Q646" s="245">
        <v>0</v>
      </c>
      <c r="R646" s="245">
        <f>Q646*H646</f>
        <v>0</v>
      </c>
      <c r="S646" s="245">
        <v>0</v>
      </c>
      <c r="T646" s="246">
        <f>S646*H646</f>
        <v>0</v>
      </c>
      <c r="AR646" s="25" t="s">
        <v>400</v>
      </c>
      <c r="AT646" s="25" t="s">
        <v>328</v>
      </c>
      <c r="AU646" s="25" t="s">
        <v>81</v>
      </c>
      <c r="AY646" s="25" t="s">
        <v>210</v>
      </c>
      <c r="BE646" s="247">
        <f>IF(N646="základní",J646,0)</f>
        <v>0</v>
      </c>
      <c r="BF646" s="247">
        <f>IF(N646="snížená",J646,0)</f>
        <v>0</v>
      </c>
      <c r="BG646" s="247">
        <f>IF(N646="zákl. přenesená",J646,0)</f>
        <v>0</v>
      </c>
      <c r="BH646" s="247">
        <f>IF(N646="sníž. přenesená",J646,0)</f>
        <v>0</v>
      </c>
      <c r="BI646" s="247">
        <f>IF(N646="nulová",J646,0)</f>
        <v>0</v>
      </c>
      <c r="BJ646" s="25" t="s">
        <v>79</v>
      </c>
      <c r="BK646" s="247">
        <f>ROUND(I646*H646,2)</f>
        <v>0</v>
      </c>
      <c r="BL646" s="25" t="s">
        <v>140</v>
      </c>
      <c r="BM646" s="25" t="s">
        <v>1212</v>
      </c>
    </row>
    <row r="647" s="1" customFormat="1" ht="34.2" customHeight="1">
      <c r="B647" s="47"/>
      <c r="C647" s="236" t="s">
        <v>736</v>
      </c>
      <c r="D647" s="236" t="s">
        <v>212</v>
      </c>
      <c r="E647" s="237" t="s">
        <v>1213</v>
      </c>
      <c r="F647" s="238" t="s">
        <v>1214</v>
      </c>
      <c r="G647" s="239" t="s">
        <v>391</v>
      </c>
      <c r="H647" s="240">
        <v>86</v>
      </c>
      <c r="I647" s="241"/>
      <c r="J647" s="242">
        <f>ROUND(I647*H647,2)</f>
        <v>0</v>
      </c>
      <c r="K647" s="238" t="s">
        <v>21</v>
      </c>
      <c r="L647" s="73"/>
      <c r="M647" s="243" t="s">
        <v>21</v>
      </c>
      <c r="N647" s="244" t="s">
        <v>43</v>
      </c>
      <c r="O647" s="48"/>
      <c r="P647" s="245">
        <f>O647*H647</f>
        <v>0</v>
      </c>
      <c r="Q647" s="245">
        <v>4.0000000000000003E-05</v>
      </c>
      <c r="R647" s="245">
        <f>Q647*H647</f>
        <v>0.0034400000000000003</v>
      </c>
      <c r="S647" s="245">
        <v>0</v>
      </c>
      <c r="T647" s="246">
        <f>S647*H647</f>
        <v>0</v>
      </c>
      <c r="AR647" s="25" t="s">
        <v>217</v>
      </c>
      <c r="AT647" s="25" t="s">
        <v>212</v>
      </c>
      <c r="AU647" s="25" t="s">
        <v>81</v>
      </c>
      <c r="AY647" s="25" t="s">
        <v>210</v>
      </c>
      <c r="BE647" s="247">
        <f>IF(N647="základní",J647,0)</f>
        <v>0</v>
      </c>
      <c r="BF647" s="247">
        <f>IF(N647="snížená",J647,0)</f>
        <v>0</v>
      </c>
      <c r="BG647" s="247">
        <f>IF(N647="zákl. přenesená",J647,0)</f>
        <v>0</v>
      </c>
      <c r="BH647" s="247">
        <f>IF(N647="sníž. přenesená",J647,0)</f>
        <v>0</v>
      </c>
      <c r="BI647" s="247">
        <f>IF(N647="nulová",J647,0)</f>
        <v>0</v>
      </c>
      <c r="BJ647" s="25" t="s">
        <v>79</v>
      </c>
      <c r="BK647" s="247">
        <f>ROUND(I647*H647,2)</f>
        <v>0</v>
      </c>
      <c r="BL647" s="25" t="s">
        <v>217</v>
      </c>
      <c r="BM647" s="25" t="s">
        <v>1215</v>
      </c>
    </row>
    <row r="648" s="1" customFormat="1">
      <c r="B648" s="47"/>
      <c r="C648" s="75"/>
      <c r="D648" s="248" t="s">
        <v>219</v>
      </c>
      <c r="E648" s="75"/>
      <c r="F648" s="249" t="s">
        <v>1216</v>
      </c>
      <c r="G648" s="75"/>
      <c r="H648" s="75"/>
      <c r="I648" s="204"/>
      <c r="J648" s="75"/>
      <c r="K648" s="75"/>
      <c r="L648" s="73"/>
      <c r="M648" s="250"/>
      <c r="N648" s="48"/>
      <c r="O648" s="48"/>
      <c r="P648" s="48"/>
      <c r="Q648" s="48"/>
      <c r="R648" s="48"/>
      <c r="S648" s="48"/>
      <c r="T648" s="96"/>
      <c r="AT648" s="25" t="s">
        <v>219</v>
      </c>
      <c r="AU648" s="25" t="s">
        <v>81</v>
      </c>
    </row>
    <row r="649" s="12" customFormat="1">
      <c r="B649" s="251"/>
      <c r="C649" s="252"/>
      <c r="D649" s="248" t="s">
        <v>221</v>
      </c>
      <c r="E649" s="253" t="s">
        <v>21</v>
      </c>
      <c r="F649" s="254" t="s">
        <v>1006</v>
      </c>
      <c r="G649" s="252"/>
      <c r="H649" s="253" t="s">
        <v>21</v>
      </c>
      <c r="I649" s="255"/>
      <c r="J649" s="252"/>
      <c r="K649" s="252"/>
      <c r="L649" s="256"/>
      <c r="M649" s="257"/>
      <c r="N649" s="258"/>
      <c r="O649" s="258"/>
      <c r="P649" s="258"/>
      <c r="Q649" s="258"/>
      <c r="R649" s="258"/>
      <c r="S649" s="258"/>
      <c r="T649" s="259"/>
      <c r="AT649" s="260" t="s">
        <v>221</v>
      </c>
      <c r="AU649" s="260" t="s">
        <v>81</v>
      </c>
      <c r="AV649" s="12" t="s">
        <v>79</v>
      </c>
      <c r="AW649" s="12" t="s">
        <v>35</v>
      </c>
      <c r="AX649" s="12" t="s">
        <v>72</v>
      </c>
      <c r="AY649" s="260" t="s">
        <v>210</v>
      </c>
    </row>
    <row r="650" s="13" customFormat="1">
      <c r="B650" s="261"/>
      <c r="C650" s="262"/>
      <c r="D650" s="248" t="s">
        <v>221</v>
      </c>
      <c r="E650" s="263" t="s">
        <v>21</v>
      </c>
      <c r="F650" s="264" t="s">
        <v>739</v>
      </c>
      <c r="G650" s="262"/>
      <c r="H650" s="265">
        <v>86</v>
      </c>
      <c r="I650" s="266"/>
      <c r="J650" s="262"/>
      <c r="K650" s="262"/>
      <c r="L650" s="267"/>
      <c r="M650" s="268"/>
      <c r="N650" s="269"/>
      <c r="O650" s="269"/>
      <c r="P650" s="269"/>
      <c r="Q650" s="269"/>
      <c r="R650" s="269"/>
      <c r="S650" s="269"/>
      <c r="T650" s="270"/>
      <c r="AT650" s="271" t="s">
        <v>221</v>
      </c>
      <c r="AU650" s="271" t="s">
        <v>81</v>
      </c>
      <c r="AV650" s="13" t="s">
        <v>81</v>
      </c>
      <c r="AW650" s="13" t="s">
        <v>35</v>
      </c>
      <c r="AX650" s="13" t="s">
        <v>79</v>
      </c>
      <c r="AY650" s="271" t="s">
        <v>210</v>
      </c>
    </row>
    <row r="651" s="1" customFormat="1" ht="34.2" customHeight="1">
      <c r="B651" s="47"/>
      <c r="C651" s="236" t="s">
        <v>739</v>
      </c>
      <c r="D651" s="236" t="s">
        <v>212</v>
      </c>
      <c r="E651" s="237" t="s">
        <v>1217</v>
      </c>
      <c r="F651" s="238" t="s">
        <v>1218</v>
      </c>
      <c r="G651" s="239" t="s">
        <v>391</v>
      </c>
      <c r="H651" s="240">
        <v>73</v>
      </c>
      <c r="I651" s="241"/>
      <c r="J651" s="242">
        <f>ROUND(I651*H651,2)</f>
        <v>0</v>
      </c>
      <c r="K651" s="238" t="s">
        <v>21</v>
      </c>
      <c r="L651" s="73"/>
      <c r="M651" s="243" t="s">
        <v>21</v>
      </c>
      <c r="N651" s="244" t="s">
        <v>43</v>
      </c>
      <c r="O651" s="48"/>
      <c r="P651" s="245">
        <f>O651*H651</f>
        <v>0</v>
      </c>
      <c r="Q651" s="245">
        <v>4.0000000000000003E-05</v>
      </c>
      <c r="R651" s="245">
        <f>Q651*H651</f>
        <v>0.0029200000000000003</v>
      </c>
      <c r="S651" s="245">
        <v>0</v>
      </c>
      <c r="T651" s="246">
        <f>S651*H651</f>
        <v>0</v>
      </c>
      <c r="AR651" s="25" t="s">
        <v>217</v>
      </c>
      <c r="AT651" s="25" t="s">
        <v>212</v>
      </c>
      <c r="AU651" s="25" t="s">
        <v>81</v>
      </c>
      <c r="AY651" s="25" t="s">
        <v>210</v>
      </c>
      <c r="BE651" s="247">
        <f>IF(N651="základní",J651,0)</f>
        <v>0</v>
      </c>
      <c r="BF651" s="247">
        <f>IF(N651="snížená",J651,0)</f>
        <v>0</v>
      </c>
      <c r="BG651" s="247">
        <f>IF(N651="zákl. přenesená",J651,0)</f>
        <v>0</v>
      </c>
      <c r="BH651" s="247">
        <f>IF(N651="sníž. přenesená",J651,0)</f>
        <v>0</v>
      </c>
      <c r="BI651" s="247">
        <f>IF(N651="nulová",J651,0)</f>
        <v>0</v>
      </c>
      <c r="BJ651" s="25" t="s">
        <v>79</v>
      </c>
      <c r="BK651" s="247">
        <f>ROUND(I651*H651,2)</f>
        <v>0</v>
      </c>
      <c r="BL651" s="25" t="s">
        <v>217</v>
      </c>
      <c r="BM651" s="25" t="s">
        <v>1219</v>
      </c>
    </row>
    <row r="652" s="1" customFormat="1">
      <c r="B652" s="47"/>
      <c r="C652" s="75"/>
      <c r="D652" s="248" t="s">
        <v>219</v>
      </c>
      <c r="E652" s="75"/>
      <c r="F652" s="249" t="s">
        <v>1216</v>
      </c>
      <c r="G652" s="75"/>
      <c r="H652" s="75"/>
      <c r="I652" s="204"/>
      <c r="J652" s="75"/>
      <c r="K652" s="75"/>
      <c r="L652" s="73"/>
      <c r="M652" s="250"/>
      <c r="N652" s="48"/>
      <c r="O652" s="48"/>
      <c r="P652" s="48"/>
      <c r="Q652" s="48"/>
      <c r="R652" s="48"/>
      <c r="S652" s="48"/>
      <c r="T652" s="96"/>
      <c r="AT652" s="25" t="s">
        <v>219</v>
      </c>
      <c r="AU652" s="25" t="s">
        <v>81</v>
      </c>
    </row>
    <row r="653" s="12" customFormat="1">
      <c r="B653" s="251"/>
      <c r="C653" s="252"/>
      <c r="D653" s="248" t="s">
        <v>221</v>
      </c>
      <c r="E653" s="253" t="s">
        <v>21</v>
      </c>
      <c r="F653" s="254" t="s">
        <v>969</v>
      </c>
      <c r="G653" s="252"/>
      <c r="H653" s="253" t="s">
        <v>21</v>
      </c>
      <c r="I653" s="255"/>
      <c r="J653" s="252"/>
      <c r="K653" s="252"/>
      <c r="L653" s="256"/>
      <c r="M653" s="257"/>
      <c r="N653" s="258"/>
      <c r="O653" s="258"/>
      <c r="P653" s="258"/>
      <c r="Q653" s="258"/>
      <c r="R653" s="258"/>
      <c r="S653" s="258"/>
      <c r="T653" s="259"/>
      <c r="AT653" s="260" t="s">
        <v>221</v>
      </c>
      <c r="AU653" s="260" t="s">
        <v>81</v>
      </c>
      <c r="AV653" s="12" t="s">
        <v>79</v>
      </c>
      <c r="AW653" s="12" t="s">
        <v>35</v>
      </c>
      <c r="AX653" s="12" t="s">
        <v>72</v>
      </c>
      <c r="AY653" s="260" t="s">
        <v>210</v>
      </c>
    </row>
    <row r="654" s="13" customFormat="1">
      <c r="B654" s="261"/>
      <c r="C654" s="262"/>
      <c r="D654" s="248" t="s">
        <v>221</v>
      </c>
      <c r="E654" s="263" t="s">
        <v>21</v>
      </c>
      <c r="F654" s="264" t="s">
        <v>674</v>
      </c>
      <c r="G654" s="262"/>
      <c r="H654" s="265">
        <v>73</v>
      </c>
      <c r="I654" s="266"/>
      <c r="J654" s="262"/>
      <c r="K654" s="262"/>
      <c r="L654" s="267"/>
      <c r="M654" s="268"/>
      <c r="N654" s="269"/>
      <c r="O654" s="269"/>
      <c r="P654" s="269"/>
      <c r="Q654" s="269"/>
      <c r="R654" s="269"/>
      <c r="S654" s="269"/>
      <c r="T654" s="270"/>
      <c r="AT654" s="271" t="s">
        <v>221</v>
      </c>
      <c r="AU654" s="271" t="s">
        <v>81</v>
      </c>
      <c r="AV654" s="13" t="s">
        <v>81</v>
      </c>
      <c r="AW654" s="13" t="s">
        <v>35</v>
      </c>
      <c r="AX654" s="13" t="s">
        <v>79</v>
      </c>
      <c r="AY654" s="271" t="s">
        <v>210</v>
      </c>
    </row>
    <row r="655" s="1" customFormat="1" ht="34.2" customHeight="1">
      <c r="B655" s="47"/>
      <c r="C655" s="236" t="s">
        <v>742</v>
      </c>
      <c r="D655" s="236" t="s">
        <v>212</v>
      </c>
      <c r="E655" s="237" t="s">
        <v>1220</v>
      </c>
      <c r="F655" s="238" t="s">
        <v>1221</v>
      </c>
      <c r="G655" s="239" t="s">
        <v>215</v>
      </c>
      <c r="H655" s="240">
        <v>8.5500000000000007</v>
      </c>
      <c r="I655" s="241"/>
      <c r="J655" s="242">
        <f>ROUND(I655*H655,2)</f>
        <v>0</v>
      </c>
      <c r="K655" s="238" t="s">
        <v>216</v>
      </c>
      <c r="L655" s="73"/>
      <c r="M655" s="243" t="s">
        <v>21</v>
      </c>
      <c r="N655" s="244" t="s">
        <v>43</v>
      </c>
      <c r="O655" s="48"/>
      <c r="P655" s="245">
        <f>O655*H655</f>
        <v>0</v>
      </c>
      <c r="Q655" s="245">
        <v>0</v>
      </c>
      <c r="R655" s="245">
        <f>Q655*H655</f>
        <v>0</v>
      </c>
      <c r="S655" s="245">
        <v>0.13100000000000001</v>
      </c>
      <c r="T655" s="246">
        <f>S655*H655</f>
        <v>1.1200500000000002</v>
      </c>
      <c r="AR655" s="25" t="s">
        <v>217</v>
      </c>
      <c r="AT655" s="25" t="s">
        <v>212</v>
      </c>
      <c r="AU655" s="25" t="s">
        <v>81</v>
      </c>
      <c r="AY655" s="25" t="s">
        <v>210</v>
      </c>
      <c r="BE655" s="247">
        <f>IF(N655="základní",J655,0)</f>
        <v>0</v>
      </c>
      <c r="BF655" s="247">
        <f>IF(N655="snížená",J655,0)</f>
        <v>0</v>
      </c>
      <c r="BG655" s="247">
        <f>IF(N655="zákl. přenesená",J655,0)</f>
        <v>0</v>
      </c>
      <c r="BH655" s="247">
        <f>IF(N655="sníž. přenesená",J655,0)</f>
        <v>0</v>
      </c>
      <c r="BI655" s="247">
        <f>IF(N655="nulová",J655,0)</f>
        <v>0</v>
      </c>
      <c r="BJ655" s="25" t="s">
        <v>79</v>
      </c>
      <c r="BK655" s="247">
        <f>ROUND(I655*H655,2)</f>
        <v>0</v>
      </c>
      <c r="BL655" s="25" t="s">
        <v>217</v>
      </c>
      <c r="BM655" s="25" t="s">
        <v>1222</v>
      </c>
    </row>
    <row r="656" s="12" customFormat="1">
      <c r="B656" s="251"/>
      <c r="C656" s="252"/>
      <c r="D656" s="248" t="s">
        <v>221</v>
      </c>
      <c r="E656" s="253" t="s">
        <v>21</v>
      </c>
      <c r="F656" s="254" t="s">
        <v>845</v>
      </c>
      <c r="G656" s="252"/>
      <c r="H656" s="253" t="s">
        <v>21</v>
      </c>
      <c r="I656" s="255"/>
      <c r="J656" s="252"/>
      <c r="K656" s="252"/>
      <c r="L656" s="256"/>
      <c r="M656" s="257"/>
      <c r="N656" s="258"/>
      <c r="O656" s="258"/>
      <c r="P656" s="258"/>
      <c r="Q656" s="258"/>
      <c r="R656" s="258"/>
      <c r="S656" s="258"/>
      <c r="T656" s="259"/>
      <c r="AT656" s="260" t="s">
        <v>221</v>
      </c>
      <c r="AU656" s="260" t="s">
        <v>81</v>
      </c>
      <c r="AV656" s="12" t="s">
        <v>79</v>
      </c>
      <c r="AW656" s="12" t="s">
        <v>35</v>
      </c>
      <c r="AX656" s="12" t="s">
        <v>72</v>
      </c>
      <c r="AY656" s="260" t="s">
        <v>210</v>
      </c>
    </row>
    <row r="657" s="12" customFormat="1">
      <c r="B657" s="251"/>
      <c r="C657" s="252"/>
      <c r="D657" s="248" t="s">
        <v>221</v>
      </c>
      <c r="E657" s="253" t="s">
        <v>21</v>
      </c>
      <c r="F657" s="254" t="s">
        <v>1223</v>
      </c>
      <c r="G657" s="252"/>
      <c r="H657" s="253" t="s">
        <v>21</v>
      </c>
      <c r="I657" s="255"/>
      <c r="J657" s="252"/>
      <c r="K657" s="252"/>
      <c r="L657" s="256"/>
      <c r="M657" s="257"/>
      <c r="N657" s="258"/>
      <c r="O657" s="258"/>
      <c r="P657" s="258"/>
      <c r="Q657" s="258"/>
      <c r="R657" s="258"/>
      <c r="S657" s="258"/>
      <c r="T657" s="259"/>
      <c r="AT657" s="260" t="s">
        <v>221</v>
      </c>
      <c r="AU657" s="260" t="s">
        <v>81</v>
      </c>
      <c r="AV657" s="12" t="s">
        <v>79</v>
      </c>
      <c r="AW657" s="12" t="s">
        <v>35</v>
      </c>
      <c r="AX657" s="12" t="s">
        <v>72</v>
      </c>
      <c r="AY657" s="260" t="s">
        <v>210</v>
      </c>
    </row>
    <row r="658" s="13" customFormat="1">
      <c r="B658" s="261"/>
      <c r="C658" s="262"/>
      <c r="D658" s="248" t="s">
        <v>221</v>
      </c>
      <c r="E658" s="263" t="s">
        <v>21</v>
      </c>
      <c r="F658" s="264" t="s">
        <v>1224</v>
      </c>
      <c r="G658" s="262"/>
      <c r="H658" s="265">
        <v>8.5500000000000007</v>
      </c>
      <c r="I658" s="266"/>
      <c r="J658" s="262"/>
      <c r="K658" s="262"/>
      <c r="L658" s="267"/>
      <c r="M658" s="268"/>
      <c r="N658" s="269"/>
      <c r="O658" s="269"/>
      <c r="P658" s="269"/>
      <c r="Q658" s="269"/>
      <c r="R658" s="269"/>
      <c r="S658" s="269"/>
      <c r="T658" s="270"/>
      <c r="AT658" s="271" t="s">
        <v>221</v>
      </c>
      <c r="AU658" s="271" t="s">
        <v>81</v>
      </c>
      <c r="AV658" s="13" t="s">
        <v>81</v>
      </c>
      <c r="AW658" s="13" t="s">
        <v>35</v>
      </c>
      <c r="AX658" s="13" t="s">
        <v>79</v>
      </c>
      <c r="AY658" s="271" t="s">
        <v>210</v>
      </c>
    </row>
    <row r="659" s="1" customFormat="1" ht="34.2" customHeight="1">
      <c r="B659" s="47"/>
      <c r="C659" s="236" t="s">
        <v>745</v>
      </c>
      <c r="D659" s="236" t="s">
        <v>212</v>
      </c>
      <c r="E659" s="237" t="s">
        <v>1225</v>
      </c>
      <c r="F659" s="238" t="s">
        <v>1226</v>
      </c>
      <c r="G659" s="239" t="s">
        <v>215</v>
      </c>
      <c r="H659" s="240">
        <v>40</v>
      </c>
      <c r="I659" s="241"/>
      <c r="J659" s="242">
        <f>ROUND(I659*H659,2)</f>
        <v>0</v>
      </c>
      <c r="K659" s="238" t="s">
        <v>216</v>
      </c>
      <c r="L659" s="73"/>
      <c r="M659" s="243" t="s">
        <v>21</v>
      </c>
      <c r="N659" s="244" t="s">
        <v>43</v>
      </c>
      <c r="O659" s="48"/>
      <c r="P659" s="245">
        <f>O659*H659</f>
        <v>0</v>
      </c>
      <c r="Q659" s="245">
        <v>0</v>
      </c>
      <c r="R659" s="245">
        <f>Q659*H659</f>
        <v>0</v>
      </c>
      <c r="S659" s="245">
        <v>0.26100000000000001</v>
      </c>
      <c r="T659" s="246">
        <f>S659*H659</f>
        <v>10.440000000000001</v>
      </c>
      <c r="AR659" s="25" t="s">
        <v>217</v>
      </c>
      <c r="AT659" s="25" t="s">
        <v>212</v>
      </c>
      <c r="AU659" s="25" t="s">
        <v>81</v>
      </c>
      <c r="AY659" s="25" t="s">
        <v>210</v>
      </c>
      <c r="BE659" s="247">
        <f>IF(N659="základní",J659,0)</f>
        <v>0</v>
      </c>
      <c r="BF659" s="247">
        <f>IF(N659="snížená",J659,0)</f>
        <v>0</v>
      </c>
      <c r="BG659" s="247">
        <f>IF(N659="zákl. přenesená",J659,0)</f>
        <v>0</v>
      </c>
      <c r="BH659" s="247">
        <f>IF(N659="sníž. přenesená",J659,0)</f>
        <v>0</v>
      </c>
      <c r="BI659" s="247">
        <f>IF(N659="nulová",J659,0)</f>
        <v>0</v>
      </c>
      <c r="BJ659" s="25" t="s">
        <v>79</v>
      </c>
      <c r="BK659" s="247">
        <f>ROUND(I659*H659,2)</f>
        <v>0</v>
      </c>
      <c r="BL659" s="25" t="s">
        <v>217</v>
      </c>
      <c r="BM659" s="25" t="s">
        <v>1227</v>
      </c>
    </row>
    <row r="660" s="12" customFormat="1">
      <c r="B660" s="251"/>
      <c r="C660" s="252"/>
      <c r="D660" s="248" t="s">
        <v>221</v>
      </c>
      <c r="E660" s="253" t="s">
        <v>21</v>
      </c>
      <c r="F660" s="254" t="s">
        <v>845</v>
      </c>
      <c r="G660" s="252"/>
      <c r="H660" s="253" t="s">
        <v>21</v>
      </c>
      <c r="I660" s="255"/>
      <c r="J660" s="252"/>
      <c r="K660" s="252"/>
      <c r="L660" s="256"/>
      <c r="M660" s="257"/>
      <c r="N660" s="258"/>
      <c r="O660" s="258"/>
      <c r="P660" s="258"/>
      <c r="Q660" s="258"/>
      <c r="R660" s="258"/>
      <c r="S660" s="258"/>
      <c r="T660" s="259"/>
      <c r="AT660" s="260" t="s">
        <v>221</v>
      </c>
      <c r="AU660" s="260" t="s">
        <v>81</v>
      </c>
      <c r="AV660" s="12" t="s">
        <v>79</v>
      </c>
      <c r="AW660" s="12" t="s">
        <v>35</v>
      </c>
      <c r="AX660" s="12" t="s">
        <v>72</v>
      </c>
      <c r="AY660" s="260" t="s">
        <v>210</v>
      </c>
    </row>
    <row r="661" s="12" customFormat="1">
      <c r="B661" s="251"/>
      <c r="C661" s="252"/>
      <c r="D661" s="248" t="s">
        <v>221</v>
      </c>
      <c r="E661" s="253" t="s">
        <v>21</v>
      </c>
      <c r="F661" s="254" t="s">
        <v>1228</v>
      </c>
      <c r="G661" s="252"/>
      <c r="H661" s="253" t="s">
        <v>21</v>
      </c>
      <c r="I661" s="255"/>
      <c r="J661" s="252"/>
      <c r="K661" s="252"/>
      <c r="L661" s="256"/>
      <c r="M661" s="257"/>
      <c r="N661" s="258"/>
      <c r="O661" s="258"/>
      <c r="P661" s="258"/>
      <c r="Q661" s="258"/>
      <c r="R661" s="258"/>
      <c r="S661" s="258"/>
      <c r="T661" s="259"/>
      <c r="AT661" s="260" t="s">
        <v>221</v>
      </c>
      <c r="AU661" s="260" t="s">
        <v>81</v>
      </c>
      <c r="AV661" s="12" t="s">
        <v>79</v>
      </c>
      <c r="AW661" s="12" t="s">
        <v>35</v>
      </c>
      <c r="AX661" s="12" t="s">
        <v>72</v>
      </c>
      <c r="AY661" s="260" t="s">
        <v>210</v>
      </c>
    </row>
    <row r="662" s="13" customFormat="1">
      <c r="B662" s="261"/>
      <c r="C662" s="262"/>
      <c r="D662" s="248" t="s">
        <v>221</v>
      </c>
      <c r="E662" s="263" t="s">
        <v>21</v>
      </c>
      <c r="F662" s="264" t="s">
        <v>1229</v>
      </c>
      <c r="G662" s="262"/>
      <c r="H662" s="265">
        <v>40</v>
      </c>
      <c r="I662" s="266"/>
      <c r="J662" s="262"/>
      <c r="K662" s="262"/>
      <c r="L662" s="267"/>
      <c r="M662" s="268"/>
      <c r="N662" s="269"/>
      <c r="O662" s="269"/>
      <c r="P662" s="269"/>
      <c r="Q662" s="269"/>
      <c r="R662" s="269"/>
      <c r="S662" s="269"/>
      <c r="T662" s="270"/>
      <c r="AT662" s="271" t="s">
        <v>221</v>
      </c>
      <c r="AU662" s="271" t="s">
        <v>81</v>
      </c>
      <c r="AV662" s="13" t="s">
        <v>81</v>
      </c>
      <c r="AW662" s="13" t="s">
        <v>35</v>
      </c>
      <c r="AX662" s="13" t="s">
        <v>79</v>
      </c>
      <c r="AY662" s="271" t="s">
        <v>210</v>
      </c>
    </row>
    <row r="663" s="1" customFormat="1" ht="34.2" customHeight="1">
      <c r="B663" s="47"/>
      <c r="C663" s="236" t="s">
        <v>1230</v>
      </c>
      <c r="D663" s="236" t="s">
        <v>212</v>
      </c>
      <c r="E663" s="237" t="s">
        <v>434</v>
      </c>
      <c r="F663" s="238" t="s">
        <v>435</v>
      </c>
      <c r="G663" s="239" t="s">
        <v>258</v>
      </c>
      <c r="H663" s="240">
        <v>1.8500000000000001</v>
      </c>
      <c r="I663" s="241"/>
      <c r="J663" s="242">
        <f>ROUND(I663*H663,2)</f>
        <v>0</v>
      </c>
      <c r="K663" s="238" t="s">
        <v>216</v>
      </c>
      <c r="L663" s="73"/>
      <c r="M663" s="243" t="s">
        <v>21</v>
      </c>
      <c r="N663" s="244" t="s">
        <v>43</v>
      </c>
      <c r="O663" s="48"/>
      <c r="P663" s="245">
        <f>O663*H663</f>
        <v>0</v>
      </c>
      <c r="Q663" s="245">
        <v>0</v>
      </c>
      <c r="R663" s="245">
        <f>Q663*H663</f>
        <v>0</v>
      </c>
      <c r="S663" s="245">
        <v>1.95</v>
      </c>
      <c r="T663" s="246">
        <f>S663*H663</f>
        <v>3.6074999999999999</v>
      </c>
      <c r="AR663" s="25" t="s">
        <v>217</v>
      </c>
      <c r="AT663" s="25" t="s">
        <v>212</v>
      </c>
      <c r="AU663" s="25" t="s">
        <v>81</v>
      </c>
      <c r="AY663" s="25" t="s">
        <v>210</v>
      </c>
      <c r="BE663" s="247">
        <f>IF(N663="základní",J663,0)</f>
        <v>0</v>
      </c>
      <c r="BF663" s="247">
        <f>IF(N663="snížená",J663,0)</f>
        <v>0</v>
      </c>
      <c r="BG663" s="247">
        <f>IF(N663="zákl. přenesená",J663,0)</f>
        <v>0</v>
      </c>
      <c r="BH663" s="247">
        <f>IF(N663="sníž. přenesená",J663,0)</f>
        <v>0</v>
      </c>
      <c r="BI663" s="247">
        <f>IF(N663="nulová",J663,0)</f>
        <v>0</v>
      </c>
      <c r="BJ663" s="25" t="s">
        <v>79</v>
      </c>
      <c r="BK663" s="247">
        <f>ROUND(I663*H663,2)</f>
        <v>0</v>
      </c>
      <c r="BL663" s="25" t="s">
        <v>217</v>
      </c>
      <c r="BM663" s="25" t="s">
        <v>1231</v>
      </c>
    </row>
    <row r="664" s="1" customFormat="1">
      <c r="B664" s="47"/>
      <c r="C664" s="75"/>
      <c r="D664" s="248" t="s">
        <v>219</v>
      </c>
      <c r="E664" s="75"/>
      <c r="F664" s="249" t="s">
        <v>437</v>
      </c>
      <c r="G664" s="75"/>
      <c r="H664" s="75"/>
      <c r="I664" s="204"/>
      <c r="J664" s="75"/>
      <c r="K664" s="75"/>
      <c r="L664" s="73"/>
      <c r="M664" s="250"/>
      <c r="N664" s="48"/>
      <c r="O664" s="48"/>
      <c r="P664" s="48"/>
      <c r="Q664" s="48"/>
      <c r="R664" s="48"/>
      <c r="S664" s="48"/>
      <c r="T664" s="96"/>
      <c r="AT664" s="25" t="s">
        <v>219</v>
      </c>
      <c r="AU664" s="25" t="s">
        <v>81</v>
      </c>
    </row>
    <row r="665" s="12" customFormat="1">
      <c r="B665" s="251"/>
      <c r="C665" s="252"/>
      <c r="D665" s="248" t="s">
        <v>221</v>
      </c>
      <c r="E665" s="253" t="s">
        <v>21</v>
      </c>
      <c r="F665" s="254" t="s">
        <v>845</v>
      </c>
      <c r="G665" s="252"/>
      <c r="H665" s="253" t="s">
        <v>21</v>
      </c>
      <c r="I665" s="255"/>
      <c r="J665" s="252"/>
      <c r="K665" s="252"/>
      <c r="L665" s="256"/>
      <c r="M665" s="257"/>
      <c r="N665" s="258"/>
      <c r="O665" s="258"/>
      <c r="P665" s="258"/>
      <c r="Q665" s="258"/>
      <c r="R665" s="258"/>
      <c r="S665" s="258"/>
      <c r="T665" s="259"/>
      <c r="AT665" s="260" t="s">
        <v>221</v>
      </c>
      <c r="AU665" s="260" t="s">
        <v>81</v>
      </c>
      <c r="AV665" s="12" t="s">
        <v>79</v>
      </c>
      <c r="AW665" s="12" t="s">
        <v>35</v>
      </c>
      <c r="AX665" s="12" t="s">
        <v>72</v>
      </c>
      <c r="AY665" s="260" t="s">
        <v>210</v>
      </c>
    </row>
    <row r="666" s="13" customFormat="1">
      <c r="B666" s="261"/>
      <c r="C666" s="262"/>
      <c r="D666" s="248" t="s">
        <v>221</v>
      </c>
      <c r="E666" s="263" t="s">
        <v>21</v>
      </c>
      <c r="F666" s="264" t="s">
        <v>1232</v>
      </c>
      <c r="G666" s="262"/>
      <c r="H666" s="265">
        <v>1.8500000000000001</v>
      </c>
      <c r="I666" s="266"/>
      <c r="J666" s="262"/>
      <c r="K666" s="262"/>
      <c r="L666" s="267"/>
      <c r="M666" s="268"/>
      <c r="N666" s="269"/>
      <c r="O666" s="269"/>
      <c r="P666" s="269"/>
      <c r="Q666" s="269"/>
      <c r="R666" s="269"/>
      <c r="S666" s="269"/>
      <c r="T666" s="270"/>
      <c r="AT666" s="271" t="s">
        <v>221</v>
      </c>
      <c r="AU666" s="271" t="s">
        <v>81</v>
      </c>
      <c r="AV666" s="13" t="s">
        <v>81</v>
      </c>
      <c r="AW666" s="13" t="s">
        <v>35</v>
      </c>
      <c r="AX666" s="13" t="s">
        <v>79</v>
      </c>
      <c r="AY666" s="271" t="s">
        <v>210</v>
      </c>
    </row>
    <row r="667" s="1" customFormat="1" ht="22.8" customHeight="1">
      <c r="B667" s="47"/>
      <c r="C667" s="236" t="s">
        <v>1233</v>
      </c>
      <c r="D667" s="236" t="s">
        <v>212</v>
      </c>
      <c r="E667" s="237" t="s">
        <v>1234</v>
      </c>
      <c r="F667" s="238" t="s">
        <v>1235</v>
      </c>
      <c r="G667" s="239" t="s">
        <v>258</v>
      </c>
      <c r="H667" s="240">
        <v>2</v>
      </c>
      <c r="I667" s="241"/>
      <c r="J667" s="242">
        <f>ROUND(I667*H667,2)</f>
        <v>0</v>
      </c>
      <c r="K667" s="238" t="s">
        <v>216</v>
      </c>
      <c r="L667" s="73"/>
      <c r="M667" s="243" t="s">
        <v>21</v>
      </c>
      <c r="N667" s="244" t="s">
        <v>43</v>
      </c>
      <c r="O667" s="48"/>
      <c r="P667" s="245">
        <f>O667*H667</f>
        <v>0</v>
      </c>
      <c r="Q667" s="245">
        <v>0</v>
      </c>
      <c r="R667" s="245">
        <f>Q667*H667</f>
        <v>0</v>
      </c>
      <c r="S667" s="245">
        <v>2.2000000000000002</v>
      </c>
      <c r="T667" s="246">
        <f>S667*H667</f>
        <v>4.4000000000000004</v>
      </c>
      <c r="AR667" s="25" t="s">
        <v>217</v>
      </c>
      <c r="AT667" s="25" t="s">
        <v>212</v>
      </c>
      <c r="AU667" s="25" t="s">
        <v>81</v>
      </c>
      <c r="AY667" s="25" t="s">
        <v>210</v>
      </c>
      <c r="BE667" s="247">
        <f>IF(N667="základní",J667,0)</f>
        <v>0</v>
      </c>
      <c r="BF667" s="247">
        <f>IF(N667="snížená",J667,0)</f>
        <v>0</v>
      </c>
      <c r="BG667" s="247">
        <f>IF(N667="zákl. přenesená",J667,0)</f>
        <v>0</v>
      </c>
      <c r="BH667" s="247">
        <f>IF(N667="sníž. přenesená",J667,0)</f>
        <v>0</v>
      </c>
      <c r="BI667" s="247">
        <f>IF(N667="nulová",J667,0)</f>
        <v>0</v>
      </c>
      <c r="BJ667" s="25" t="s">
        <v>79</v>
      </c>
      <c r="BK667" s="247">
        <f>ROUND(I667*H667,2)</f>
        <v>0</v>
      </c>
      <c r="BL667" s="25" t="s">
        <v>217</v>
      </c>
      <c r="BM667" s="25" t="s">
        <v>1236</v>
      </c>
    </row>
    <row r="668" s="1" customFormat="1">
      <c r="B668" s="47"/>
      <c r="C668" s="75"/>
      <c r="D668" s="248" t="s">
        <v>219</v>
      </c>
      <c r="E668" s="75"/>
      <c r="F668" s="249" t="s">
        <v>503</v>
      </c>
      <c r="G668" s="75"/>
      <c r="H668" s="75"/>
      <c r="I668" s="204"/>
      <c r="J668" s="75"/>
      <c r="K668" s="75"/>
      <c r="L668" s="73"/>
      <c r="M668" s="250"/>
      <c r="N668" s="48"/>
      <c r="O668" s="48"/>
      <c r="P668" s="48"/>
      <c r="Q668" s="48"/>
      <c r="R668" s="48"/>
      <c r="S668" s="48"/>
      <c r="T668" s="96"/>
      <c r="AT668" s="25" t="s">
        <v>219</v>
      </c>
      <c r="AU668" s="25" t="s">
        <v>81</v>
      </c>
    </row>
    <row r="669" s="12" customFormat="1">
      <c r="B669" s="251"/>
      <c r="C669" s="252"/>
      <c r="D669" s="248" t="s">
        <v>221</v>
      </c>
      <c r="E669" s="253" t="s">
        <v>21</v>
      </c>
      <c r="F669" s="254" t="s">
        <v>845</v>
      </c>
      <c r="G669" s="252"/>
      <c r="H669" s="253" t="s">
        <v>21</v>
      </c>
      <c r="I669" s="255"/>
      <c r="J669" s="252"/>
      <c r="K669" s="252"/>
      <c r="L669" s="256"/>
      <c r="M669" s="257"/>
      <c r="N669" s="258"/>
      <c r="O669" s="258"/>
      <c r="P669" s="258"/>
      <c r="Q669" s="258"/>
      <c r="R669" s="258"/>
      <c r="S669" s="258"/>
      <c r="T669" s="259"/>
      <c r="AT669" s="260" t="s">
        <v>221</v>
      </c>
      <c r="AU669" s="260" t="s">
        <v>81</v>
      </c>
      <c r="AV669" s="12" t="s">
        <v>79</v>
      </c>
      <c r="AW669" s="12" t="s">
        <v>35</v>
      </c>
      <c r="AX669" s="12" t="s">
        <v>72</v>
      </c>
      <c r="AY669" s="260" t="s">
        <v>210</v>
      </c>
    </row>
    <row r="670" s="13" customFormat="1">
      <c r="B670" s="261"/>
      <c r="C670" s="262"/>
      <c r="D670" s="248" t="s">
        <v>221</v>
      </c>
      <c r="E670" s="263" t="s">
        <v>21</v>
      </c>
      <c r="F670" s="264" t="s">
        <v>1237</v>
      </c>
      <c r="G670" s="262"/>
      <c r="H670" s="265">
        <v>2</v>
      </c>
      <c r="I670" s="266"/>
      <c r="J670" s="262"/>
      <c r="K670" s="262"/>
      <c r="L670" s="267"/>
      <c r="M670" s="268"/>
      <c r="N670" s="269"/>
      <c r="O670" s="269"/>
      <c r="P670" s="269"/>
      <c r="Q670" s="269"/>
      <c r="R670" s="269"/>
      <c r="S670" s="269"/>
      <c r="T670" s="270"/>
      <c r="AT670" s="271" t="s">
        <v>221</v>
      </c>
      <c r="AU670" s="271" t="s">
        <v>81</v>
      </c>
      <c r="AV670" s="13" t="s">
        <v>81</v>
      </c>
      <c r="AW670" s="13" t="s">
        <v>35</v>
      </c>
      <c r="AX670" s="13" t="s">
        <v>79</v>
      </c>
      <c r="AY670" s="271" t="s">
        <v>210</v>
      </c>
    </row>
    <row r="671" s="1" customFormat="1" ht="45.6" customHeight="1">
      <c r="B671" s="47"/>
      <c r="C671" s="236" t="s">
        <v>1238</v>
      </c>
      <c r="D671" s="236" t="s">
        <v>212</v>
      </c>
      <c r="E671" s="237" t="s">
        <v>1239</v>
      </c>
      <c r="F671" s="238" t="s">
        <v>1240</v>
      </c>
      <c r="G671" s="239" t="s">
        <v>251</v>
      </c>
      <c r="H671" s="240">
        <v>39</v>
      </c>
      <c r="I671" s="241"/>
      <c r="J671" s="242">
        <f>ROUND(I671*H671,2)</f>
        <v>0</v>
      </c>
      <c r="K671" s="238" t="s">
        <v>216</v>
      </c>
      <c r="L671" s="73"/>
      <c r="M671" s="243" t="s">
        <v>21</v>
      </c>
      <c r="N671" s="244" t="s">
        <v>43</v>
      </c>
      <c r="O671" s="48"/>
      <c r="P671" s="245">
        <f>O671*H671</f>
        <v>0</v>
      </c>
      <c r="Q671" s="245">
        <v>0</v>
      </c>
      <c r="R671" s="245">
        <f>Q671*H671</f>
        <v>0</v>
      </c>
      <c r="S671" s="245">
        <v>0.25</v>
      </c>
      <c r="T671" s="246">
        <f>S671*H671</f>
        <v>9.75</v>
      </c>
      <c r="AR671" s="25" t="s">
        <v>217</v>
      </c>
      <c r="AT671" s="25" t="s">
        <v>212</v>
      </c>
      <c r="AU671" s="25" t="s">
        <v>81</v>
      </c>
      <c r="AY671" s="25" t="s">
        <v>210</v>
      </c>
      <c r="BE671" s="247">
        <f>IF(N671="základní",J671,0)</f>
        <v>0</v>
      </c>
      <c r="BF671" s="247">
        <f>IF(N671="snížená",J671,0)</f>
        <v>0</v>
      </c>
      <c r="BG671" s="247">
        <f>IF(N671="zákl. přenesená",J671,0)</f>
        <v>0</v>
      </c>
      <c r="BH671" s="247">
        <f>IF(N671="sníž. přenesená",J671,0)</f>
        <v>0</v>
      </c>
      <c r="BI671" s="247">
        <f>IF(N671="nulová",J671,0)</f>
        <v>0</v>
      </c>
      <c r="BJ671" s="25" t="s">
        <v>79</v>
      </c>
      <c r="BK671" s="247">
        <f>ROUND(I671*H671,2)</f>
        <v>0</v>
      </c>
      <c r="BL671" s="25" t="s">
        <v>217</v>
      </c>
      <c r="BM671" s="25" t="s">
        <v>1241</v>
      </c>
    </row>
    <row r="672" s="1" customFormat="1">
      <c r="B672" s="47"/>
      <c r="C672" s="75"/>
      <c r="D672" s="248" t="s">
        <v>219</v>
      </c>
      <c r="E672" s="75"/>
      <c r="F672" s="249" t="s">
        <v>1242</v>
      </c>
      <c r="G672" s="75"/>
      <c r="H672" s="75"/>
      <c r="I672" s="204"/>
      <c r="J672" s="75"/>
      <c r="K672" s="75"/>
      <c r="L672" s="73"/>
      <c r="M672" s="250"/>
      <c r="N672" s="48"/>
      <c r="O672" s="48"/>
      <c r="P672" s="48"/>
      <c r="Q672" s="48"/>
      <c r="R672" s="48"/>
      <c r="S672" s="48"/>
      <c r="T672" s="96"/>
      <c r="AT672" s="25" t="s">
        <v>219</v>
      </c>
      <c r="AU672" s="25" t="s">
        <v>81</v>
      </c>
    </row>
    <row r="673" s="12" customFormat="1">
      <c r="B673" s="251"/>
      <c r="C673" s="252"/>
      <c r="D673" s="248" t="s">
        <v>221</v>
      </c>
      <c r="E673" s="253" t="s">
        <v>21</v>
      </c>
      <c r="F673" s="254" t="s">
        <v>845</v>
      </c>
      <c r="G673" s="252"/>
      <c r="H673" s="253" t="s">
        <v>21</v>
      </c>
      <c r="I673" s="255"/>
      <c r="J673" s="252"/>
      <c r="K673" s="252"/>
      <c r="L673" s="256"/>
      <c r="M673" s="257"/>
      <c r="N673" s="258"/>
      <c r="O673" s="258"/>
      <c r="P673" s="258"/>
      <c r="Q673" s="258"/>
      <c r="R673" s="258"/>
      <c r="S673" s="258"/>
      <c r="T673" s="259"/>
      <c r="AT673" s="260" t="s">
        <v>221</v>
      </c>
      <c r="AU673" s="260" t="s">
        <v>81</v>
      </c>
      <c r="AV673" s="12" t="s">
        <v>79</v>
      </c>
      <c r="AW673" s="12" t="s">
        <v>35</v>
      </c>
      <c r="AX673" s="12" t="s">
        <v>72</v>
      </c>
      <c r="AY673" s="260" t="s">
        <v>210</v>
      </c>
    </row>
    <row r="674" s="12" customFormat="1">
      <c r="B674" s="251"/>
      <c r="C674" s="252"/>
      <c r="D674" s="248" t="s">
        <v>221</v>
      </c>
      <c r="E674" s="253" t="s">
        <v>21</v>
      </c>
      <c r="F674" s="254" t="s">
        <v>1243</v>
      </c>
      <c r="G674" s="252"/>
      <c r="H674" s="253" t="s">
        <v>21</v>
      </c>
      <c r="I674" s="255"/>
      <c r="J674" s="252"/>
      <c r="K674" s="252"/>
      <c r="L674" s="256"/>
      <c r="M674" s="257"/>
      <c r="N674" s="258"/>
      <c r="O674" s="258"/>
      <c r="P674" s="258"/>
      <c r="Q674" s="258"/>
      <c r="R674" s="258"/>
      <c r="S674" s="258"/>
      <c r="T674" s="259"/>
      <c r="AT674" s="260" t="s">
        <v>221</v>
      </c>
      <c r="AU674" s="260" t="s">
        <v>81</v>
      </c>
      <c r="AV674" s="12" t="s">
        <v>79</v>
      </c>
      <c r="AW674" s="12" t="s">
        <v>35</v>
      </c>
      <c r="AX674" s="12" t="s">
        <v>72</v>
      </c>
      <c r="AY674" s="260" t="s">
        <v>210</v>
      </c>
    </row>
    <row r="675" s="13" customFormat="1">
      <c r="B675" s="261"/>
      <c r="C675" s="262"/>
      <c r="D675" s="248" t="s">
        <v>221</v>
      </c>
      <c r="E675" s="263" t="s">
        <v>21</v>
      </c>
      <c r="F675" s="264" t="s">
        <v>1244</v>
      </c>
      <c r="G675" s="262"/>
      <c r="H675" s="265">
        <v>39</v>
      </c>
      <c r="I675" s="266"/>
      <c r="J675" s="262"/>
      <c r="K675" s="262"/>
      <c r="L675" s="267"/>
      <c r="M675" s="268"/>
      <c r="N675" s="269"/>
      <c r="O675" s="269"/>
      <c r="P675" s="269"/>
      <c r="Q675" s="269"/>
      <c r="R675" s="269"/>
      <c r="S675" s="269"/>
      <c r="T675" s="270"/>
      <c r="AT675" s="271" t="s">
        <v>221</v>
      </c>
      <c r="AU675" s="271" t="s">
        <v>81</v>
      </c>
      <c r="AV675" s="13" t="s">
        <v>81</v>
      </c>
      <c r="AW675" s="13" t="s">
        <v>35</v>
      </c>
      <c r="AX675" s="13" t="s">
        <v>79</v>
      </c>
      <c r="AY675" s="271" t="s">
        <v>210</v>
      </c>
    </row>
    <row r="676" s="1" customFormat="1" ht="22.8" customHeight="1">
      <c r="B676" s="47"/>
      <c r="C676" s="236" t="s">
        <v>1245</v>
      </c>
      <c r="D676" s="236" t="s">
        <v>212</v>
      </c>
      <c r="E676" s="237" t="s">
        <v>1246</v>
      </c>
      <c r="F676" s="238" t="s">
        <v>1247</v>
      </c>
      <c r="G676" s="239" t="s">
        <v>215</v>
      </c>
      <c r="H676" s="240">
        <v>117</v>
      </c>
      <c r="I676" s="241"/>
      <c r="J676" s="242">
        <f>ROUND(I676*H676,2)</f>
        <v>0</v>
      </c>
      <c r="K676" s="238" t="s">
        <v>216</v>
      </c>
      <c r="L676" s="73"/>
      <c r="M676" s="243" t="s">
        <v>21</v>
      </c>
      <c r="N676" s="244" t="s">
        <v>43</v>
      </c>
      <c r="O676" s="48"/>
      <c r="P676" s="245">
        <f>O676*H676</f>
        <v>0</v>
      </c>
      <c r="Q676" s="245">
        <v>0</v>
      </c>
      <c r="R676" s="245">
        <f>Q676*H676</f>
        <v>0</v>
      </c>
      <c r="S676" s="245">
        <v>0.012999999999999999</v>
      </c>
      <c r="T676" s="246">
        <f>S676*H676</f>
        <v>1.5209999999999999</v>
      </c>
      <c r="AR676" s="25" t="s">
        <v>217</v>
      </c>
      <c r="AT676" s="25" t="s">
        <v>212</v>
      </c>
      <c r="AU676" s="25" t="s">
        <v>81</v>
      </c>
      <c r="AY676" s="25" t="s">
        <v>210</v>
      </c>
      <c r="BE676" s="247">
        <f>IF(N676="základní",J676,0)</f>
        <v>0</v>
      </c>
      <c r="BF676" s="247">
        <f>IF(N676="snížená",J676,0)</f>
        <v>0</v>
      </c>
      <c r="BG676" s="247">
        <f>IF(N676="zákl. přenesená",J676,0)</f>
        <v>0</v>
      </c>
      <c r="BH676" s="247">
        <f>IF(N676="sníž. přenesená",J676,0)</f>
        <v>0</v>
      </c>
      <c r="BI676" s="247">
        <f>IF(N676="nulová",J676,0)</f>
        <v>0</v>
      </c>
      <c r="BJ676" s="25" t="s">
        <v>79</v>
      </c>
      <c r="BK676" s="247">
        <f>ROUND(I676*H676,2)</f>
        <v>0</v>
      </c>
      <c r="BL676" s="25" t="s">
        <v>217</v>
      </c>
      <c r="BM676" s="25" t="s">
        <v>1248</v>
      </c>
    </row>
    <row r="677" s="12" customFormat="1">
      <c r="B677" s="251"/>
      <c r="C677" s="252"/>
      <c r="D677" s="248" t="s">
        <v>221</v>
      </c>
      <c r="E677" s="253" t="s">
        <v>21</v>
      </c>
      <c r="F677" s="254" t="s">
        <v>845</v>
      </c>
      <c r="G677" s="252"/>
      <c r="H677" s="253" t="s">
        <v>21</v>
      </c>
      <c r="I677" s="255"/>
      <c r="J677" s="252"/>
      <c r="K677" s="252"/>
      <c r="L677" s="256"/>
      <c r="M677" s="257"/>
      <c r="N677" s="258"/>
      <c r="O677" s="258"/>
      <c r="P677" s="258"/>
      <c r="Q677" s="258"/>
      <c r="R677" s="258"/>
      <c r="S677" s="258"/>
      <c r="T677" s="259"/>
      <c r="AT677" s="260" t="s">
        <v>221</v>
      </c>
      <c r="AU677" s="260" t="s">
        <v>81</v>
      </c>
      <c r="AV677" s="12" t="s">
        <v>79</v>
      </c>
      <c r="AW677" s="12" t="s">
        <v>35</v>
      </c>
      <c r="AX677" s="12" t="s">
        <v>72</v>
      </c>
      <c r="AY677" s="260" t="s">
        <v>210</v>
      </c>
    </row>
    <row r="678" s="12" customFormat="1">
      <c r="B678" s="251"/>
      <c r="C678" s="252"/>
      <c r="D678" s="248" t="s">
        <v>221</v>
      </c>
      <c r="E678" s="253" t="s">
        <v>21</v>
      </c>
      <c r="F678" s="254" t="s">
        <v>1249</v>
      </c>
      <c r="G678" s="252"/>
      <c r="H678" s="253" t="s">
        <v>21</v>
      </c>
      <c r="I678" s="255"/>
      <c r="J678" s="252"/>
      <c r="K678" s="252"/>
      <c r="L678" s="256"/>
      <c r="M678" s="257"/>
      <c r="N678" s="258"/>
      <c r="O678" s="258"/>
      <c r="P678" s="258"/>
      <c r="Q678" s="258"/>
      <c r="R678" s="258"/>
      <c r="S678" s="258"/>
      <c r="T678" s="259"/>
      <c r="AT678" s="260" t="s">
        <v>221</v>
      </c>
      <c r="AU678" s="260" t="s">
        <v>81</v>
      </c>
      <c r="AV678" s="12" t="s">
        <v>79</v>
      </c>
      <c r="AW678" s="12" t="s">
        <v>35</v>
      </c>
      <c r="AX678" s="12" t="s">
        <v>72</v>
      </c>
      <c r="AY678" s="260" t="s">
        <v>210</v>
      </c>
    </row>
    <row r="679" s="13" customFormat="1">
      <c r="B679" s="261"/>
      <c r="C679" s="262"/>
      <c r="D679" s="248" t="s">
        <v>221</v>
      </c>
      <c r="E679" s="263" t="s">
        <v>21</v>
      </c>
      <c r="F679" s="264" t="s">
        <v>1250</v>
      </c>
      <c r="G679" s="262"/>
      <c r="H679" s="265">
        <v>117</v>
      </c>
      <c r="I679" s="266"/>
      <c r="J679" s="262"/>
      <c r="K679" s="262"/>
      <c r="L679" s="267"/>
      <c r="M679" s="268"/>
      <c r="N679" s="269"/>
      <c r="O679" s="269"/>
      <c r="P679" s="269"/>
      <c r="Q679" s="269"/>
      <c r="R679" s="269"/>
      <c r="S679" s="269"/>
      <c r="T679" s="270"/>
      <c r="AT679" s="271" t="s">
        <v>221</v>
      </c>
      <c r="AU679" s="271" t="s">
        <v>81</v>
      </c>
      <c r="AV679" s="13" t="s">
        <v>81</v>
      </c>
      <c r="AW679" s="13" t="s">
        <v>35</v>
      </c>
      <c r="AX679" s="13" t="s">
        <v>79</v>
      </c>
      <c r="AY679" s="271" t="s">
        <v>210</v>
      </c>
    </row>
    <row r="680" s="1" customFormat="1" ht="34.2" customHeight="1">
      <c r="B680" s="47"/>
      <c r="C680" s="236" t="s">
        <v>1251</v>
      </c>
      <c r="D680" s="236" t="s">
        <v>212</v>
      </c>
      <c r="E680" s="237" t="s">
        <v>528</v>
      </c>
      <c r="F680" s="238" t="s">
        <v>529</v>
      </c>
      <c r="G680" s="239" t="s">
        <v>215</v>
      </c>
      <c r="H680" s="240">
        <v>137.52000000000001</v>
      </c>
      <c r="I680" s="241"/>
      <c r="J680" s="242">
        <f>ROUND(I680*H680,2)</f>
        <v>0</v>
      </c>
      <c r="K680" s="238" t="s">
        <v>216</v>
      </c>
      <c r="L680" s="73"/>
      <c r="M680" s="243" t="s">
        <v>21</v>
      </c>
      <c r="N680" s="244" t="s">
        <v>43</v>
      </c>
      <c r="O680" s="48"/>
      <c r="P680" s="245">
        <f>O680*H680</f>
        <v>0</v>
      </c>
      <c r="Q680" s="245">
        <v>0</v>
      </c>
      <c r="R680" s="245">
        <f>Q680*H680</f>
        <v>0</v>
      </c>
      <c r="S680" s="245">
        <v>0.088999999999999996</v>
      </c>
      <c r="T680" s="246">
        <f>S680*H680</f>
        <v>12.239280000000001</v>
      </c>
      <c r="AR680" s="25" t="s">
        <v>217</v>
      </c>
      <c r="AT680" s="25" t="s">
        <v>212</v>
      </c>
      <c r="AU680" s="25" t="s">
        <v>81</v>
      </c>
      <c r="AY680" s="25" t="s">
        <v>210</v>
      </c>
      <c r="BE680" s="247">
        <f>IF(N680="základní",J680,0)</f>
        <v>0</v>
      </c>
      <c r="BF680" s="247">
        <f>IF(N680="snížená",J680,0)</f>
        <v>0</v>
      </c>
      <c r="BG680" s="247">
        <f>IF(N680="zákl. přenesená",J680,0)</f>
        <v>0</v>
      </c>
      <c r="BH680" s="247">
        <f>IF(N680="sníž. přenesená",J680,0)</f>
        <v>0</v>
      </c>
      <c r="BI680" s="247">
        <f>IF(N680="nulová",J680,0)</f>
        <v>0</v>
      </c>
      <c r="BJ680" s="25" t="s">
        <v>79</v>
      </c>
      <c r="BK680" s="247">
        <f>ROUND(I680*H680,2)</f>
        <v>0</v>
      </c>
      <c r="BL680" s="25" t="s">
        <v>217</v>
      </c>
      <c r="BM680" s="25" t="s">
        <v>1252</v>
      </c>
    </row>
    <row r="681" s="1" customFormat="1">
      <c r="B681" s="47"/>
      <c r="C681" s="75"/>
      <c r="D681" s="248" t="s">
        <v>219</v>
      </c>
      <c r="E681" s="75"/>
      <c r="F681" s="249" t="s">
        <v>531</v>
      </c>
      <c r="G681" s="75"/>
      <c r="H681" s="75"/>
      <c r="I681" s="204"/>
      <c r="J681" s="75"/>
      <c r="K681" s="75"/>
      <c r="L681" s="73"/>
      <c r="M681" s="250"/>
      <c r="N681" s="48"/>
      <c r="O681" s="48"/>
      <c r="P681" s="48"/>
      <c r="Q681" s="48"/>
      <c r="R681" s="48"/>
      <c r="S681" s="48"/>
      <c r="T681" s="96"/>
      <c r="AT681" s="25" t="s">
        <v>219</v>
      </c>
      <c r="AU681" s="25" t="s">
        <v>81</v>
      </c>
    </row>
    <row r="682" s="12" customFormat="1">
      <c r="B682" s="251"/>
      <c r="C682" s="252"/>
      <c r="D682" s="248" t="s">
        <v>221</v>
      </c>
      <c r="E682" s="253" t="s">
        <v>21</v>
      </c>
      <c r="F682" s="254" t="s">
        <v>845</v>
      </c>
      <c r="G682" s="252"/>
      <c r="H682" s="253" t="s">
        <v>21</v>
      </c>
      <c r="I682" s="255"/>
      <c r="J682" s="252"/>
      <c r="K682" s="252"/>
      <c r="L682" s="256"/>
      <c r="M682" s="257"/>
      <c r="N682" s="258"/>
      <c r="O682" s="258"/>
      <c r="P682" s="258"/>
      <c r="Q682" s="258"/>
      <c r="R682" s="258"/>
      <c r="S682" s="258"/>
      <c r="T682" s="259"/>
      <c r="AT682" s="260" t="s">
        <v>221</v>
      </c>
      <c r="AU682" s="260" t="s">
        <v>81</v>
      </c>
      <c r="AV682" s="12" t="s">
        <v>79</v>
      </c>
      <c r="AW682" s="12" t="s">
        <v>35</v>
      </c>
      <c r="AX682" s="12" t="s">
        <v>72</v>
      </c>
      <c r="AY682" s="260" t="s">
        <v>210</v>
      </c>
    </row>
    <row r="683" s="12" customFormat="1">
      <c r="B683" s="251"/>
      <c r="C683" s="252"/>
      <c r="D683" s="248" t="s">
        <v>221</v>
      </c>
      <c r="E683" s="253" t="s">
        <v>21</v>
      </c>
      <c r="F683" s="254" t="s">
        <v>1140</v>
      </c>
      <c r="G683" s="252"/>
      <c r="H683" s="253" t="s">
        <v>21</v>
      </c>
      <c r="I683" s="255"/>
      <c r="J683" s="252"/>
      <c r="K683" s="252"/>
      <c r="L683" s="256"/>
      <c r="M683" s="257"/>
      <c r="N683" s="258"/>
      <c r="O683" s="258"/>
      <c r="P683" s="258"/>
      <c r="Q683" s="258"/>
      <c r="R683" s="258"/>
      <c r="S683" s="258"/>
      <c r="T683" s="259"/>
      <c r="AT683" s="260" t="s">
        <v>221</v>
      </c>
      <c r="AU683" s="260" t="s">
        <v>81</v>
      </c>
      <c r="AV683" s="12" t="s">
        <v>79</v>
      </c>
      <c r="AW683" s="12" t="s">
        <v>35</v>
      </c>
      <c r="AX683" s="12" t="s">
        <v>72</v>
      </c>
      <c r="AY683" s="260" t="s">
        <v>210</v>
      </c>
    </row>
    <row r="684" s="13" customFormat="1">
      <c r="B684" s="261"/>
      <c r="C684" s="262"/>
      <c r="D684" s="248" t="s">
        <v>221</v>
      </c>
      <c r="E684" s="263" t="s">
        <v>21</v>
      </c>
      <c r="F684" s="264" t="s">
        <v>1253</v>
      </c>
      <c r="G684" s="262"/>
      <c r="H684" s="265">
        <v>20.52</v>
      </c>
      <c r="I684" s="266"/>
      <c r="J684" s="262"/>
      <c r="K684" s="262"/>
      <c r="L684" s="267"/>
      <c r="M684" s="268"/>
      <c r="N684" s="269"/>
      <c r="O684" s="269"/>
      <c r="P684" s="269"/>
      <c r="Q684" s="269"/>
      <c r="R684" s="269"/>
      <c r="S684" s="269"/>
      <c r="T684" s="270"/>
      <c r="AT684" s="271" t="s">
        <v>221</v>
      </c>
      <c r="AU684" s="271" t="s">
        <v>81</v>
      </c>
      <c r="AV684" s="13" t="s">
        <v>81</v>
      </c>
      <c r="AW684" s="13" t="s">
        <v>35</v>
      </c>
      <c r="AX684" s="13" t="s">
        <v>72</v>
      </c>
      <c r="AY684" s="271" t="s">
        <v>210</v>
      </c>
    </row>
    <row r="685" s="12" customFormat="1">
      <c r="B685" s="251"/>
      <c r="C685" s="252"/>
      <c r="D685" s="248" t="s">
        <v>221</v>
      </c>
      <c r="E685" s="253" t="s">
        <v>21</v>
      </c>
      <c r="F685" s="254" t="s">
        <v>1249</v>
      </c>
      <c r="G685" s="252"/>
      <c r="H685" s="253" t="s">
        <v>21</v>
      </c>
      <c r="I685" s="255"/>
      <c r="J685" s="252"/>
      <c r="K685" s="252"/>
      <c r="L685" s="256"/>
      <c r="M685" s="257"/>
      <c r="N685" s="258"/>
      <c r="O685" s="258"/>
      <c r="P685" s="258"/>
      <c r="Q685" s="258"/>
      <c r="R685" s="258"/>
      <c r="S685" s="258"/>
      <c r="T685" s="259"/>
      <c r="AT685" s="260" t="s">
        <v>221</v>
      </c>
      <c r="AU685" s="260" t="s">
        <v>81</v>
      </c>
      <c r="AV685" s="12" t="s">
        <v>79</v>
      </c>
      <c r="AW685" s="12" t="s">
        <v>35</v>
      </c>
      <c r="AX685" s="12" t="s">
        <v>72</v>
      </c>
      <c r="AY685" s="260" t="s">
        <v>210</v>
      </c>
    </row>
    <row r="686" s="12" customFormat="1">
      <c r="B686" s="251"/>
      <c r="C686" s="252"/>
      <c r="D686" s="248" t="s">
        <v>221</v>
      </c>
      <c r="E686" s="253" t="s">
        <v>21</v>
      </c>
      <c r="F686" s="254" t="s">
        <v>1254</v>
      </c>
      <c r="G686" s="252"/>
      <c r="H686" s="253" t="s">
        <v>21</v>
      </c>
      <c r="I686" s="255"/>
      <c r="J686" s="252"/>
      <c r="K686" s="252"/>
      <c r="L686" s="256"/>
      <c r="M686" s="257"/>
      <c r="N686" s="258"/>
      <c r="O686" s="258"/>
      <c r="P686" s="258"/>
      <c r="Q686" s="258"/>
      <c r="R686" s="258"/>
      <c r="S686" s="258"/>
      <c r="T686" s="259"/>
      <c r="AT686" s="260" t="s">
        <v>221</v>
      </c>
      <c r="AU686" s="260" t="s">
        <v>81</v>
      </c>
      <c r="AV686" s="12" t="s">
        <v>79</v>
      </c>
      <c r="AW686" s="12" t="s">
        <v>35</v>
      </c>
      <c r="AX686" s="12" t="s">
        <v>72</v>
      </c>
      <c r="AY686" s="260" t="s">
        <v>210</v>
      </c>
    </row>
    <row r="687" s="13" customFormat="1">
      <c r="B687" s="261"/>
      <c r="C687" s="262"/>
      <c r="D687" s="248" t="s">
        <v>221</v>
      </c>
      <c r="E687" s="263" t="s">
        <v>21</v>
      </c>
      <c r="F687" s="264" t="s">
        <v>1250</v>
      </c>
      <c r="G687" s="262"/>
      <c r="H687" s="265">
        <v>117</v>
      </c>
      <c r="I687" s="266"/>
      <c r="J687" s="262"/>
      <c r="K687" s="262"/>
      <c r="L687" s="267"/>
      <c r="M687" s="268"/>
      <c r="N687" s="269"/>
      <c r="O687" s="269"/>
      <c r="P687" s="269"/>
      <c r="Q687" s="269"/>
      <c r="R687" s="269"/>
      <c r="S687" s="269"/>
      <c r="T687" s="270"/>
      <c r="AT687" s="271" t="s">
        <v>221</v>
      </c>
      <c r="AU687" s="271" t="s">
        <v>81</v>
      </c>
      <c r="AV687" s="13" t="s">
        <v>81</v>
      </c>
      <c r="AW687" s="13" t="s">
        <v>35</v>
      </c>
      <c r="AX687" s="13" t="s">
        <v>72</v>
      </c>
      <c r="AY687" s="271" t="s">
        <v>210</v>
      </c>
    </row>
    <row r="688" s="14" customFormat="1">
      <c r="B688" s="272"/>
      <c r="C688" s="273"/>
      <c r="D688" s="248" t="s">
        <v>221</v>
      </c>
      <c r="E688" s="274" t="s">
        <v>21</v>
      </c>
      <c r="F688" s="275" t="s">
        <v>227</v>
      </c>
      <c r="G688" s="273"/>
      <c r="H688" s="276">
        <v>137.52000000000001</v>
      </c>
      <c r="I688" s="277"/>
      <c r="J688" s="273"/>
      <c r="K688" s="273"/>
      <c r="L688" s="278"/>
      <c r="M688" s="279"/>
      <c r="N688" s="280"/>
      <c r="O688" s="280"/>
      <c r="P688" s="280"/>
      <c r="Q688" s="280"/>
      <c r="R688" s="280"/>
      <c r="S688" s="280"/>
      <c r="T688" s="281"/>
      <c r="AT688" s="282" t="s">
        <v>221</v>
      </c>
      <c r="AU688" s="282" t="s">
        <v>81</v>
      </c>
      <c r="AV688" s="14" t="s">
        <v>217</v>
      </c>
      <c r="AW688" s="14" t="s">
        <v>35</v>
      </c>
      <c r="AX688" s="14" t="s">
        <v>79</v>
      </c>
      <c r="AY688" s="282" t="s">
        <v>210</v>
      </c>
    </row>
    <row r="689" s="1" customFormat="1" ht="22.8" customHeight="1">
      <c r="B689" s="47"/>
      <c r="C689" s="236" t="s">
        <v>1255</v>
      </c>
      <c r="D689" s="236" t="s">
        <v>212</v>
      </c>
      <c r="E689" s="237" t="s">
        <v>1256</v>
      </c>
      <c r="F689" s="238" t="s">
        <v>1257</v>
      </c>
      <c r="G689" s="239" t="s">
        <v>215</v>
      </c>
      <c r="H689" s="240">
        <v>40</v>
      </c>
      <c r="I689" s="241"/>
      <c r="J689" s="242">
        <f>ROUND(I689*H689,2)</f>
        <v>0</v>
      </c>
      <c r="K689" s="238" t="s">
        <v>216</v>
      </c>
      <c r="L689" s="73"/>
      <c r="M689" s="243" t="s">
        <v>21</v>
      </c>
      <c r="N689" s="244" t="s">
        <v>43</v>
      </c>
      <c r="O689" s="48"/>
      <c r="P689" s="245">
        <f>O689*H689</f>
        <v>0</v>
      </c>
      <c r="Q689" s="245">
        <v>0</v>
      </c>
      <c r="R689" s="245">
        <f>Q689*H689</f>
        <v>0</v>
      </c>
      <c r="S689" s="245">
        <v>0.072999999999999995</v>
      </c>
      <c r="T689" s="246">
        <f>S689*H689</f>
        <v>2.9199999999999999</v>
      </c>
      <c r="AR689" s="25" t="s">
        <v>217</v>
      </c>
      <c r="AT689" s="25" t="s">
        <v>212</v>
      </c>
      <c r="AU689" s="25" t="s">
        <v>81</v>
      </c>
      <c r="AY689" s="25" t="s">
        <v>210</v>
      </c>
      <c r="BE689" s="247">
        <f>IF(N689="základní",J689,0)</f>
        <v>0</v>
      </c>
      <c r="BF689" s="247">
        <f>IF(N689="snížená",J689,0)</f>
        <v>0</v>
      </c>
      <c r="BG689" s="247">
        <f>IF(N689="zákl. přenesená",J689,0)</f>
        <v>0</v>
      </c>
      <c r="BH689" s="247">
        <f>IF(N689="sníž. přenesená",J689,0)</f>
        <v>0</v>
      </c>
      <c r="BI689" s="247">
        <f>IF(N689="nulová",J689,0)</f>
        <v>0</v>
      </c>
      <c r="BJ689" s="25" t="s">
        <v>79</v>
      </c>
      <c r="BK689" s="247">
        <f>ROUND(I689*H689,2)</f>
        <v>0</v>
      </c>
      <c r="BL689" s="25" t="s">
        <v>217</v>
      </c>
      <c r="BM689" s="25" t="s">
        <v>1258</v>
      </c>
    </row>
    <row r="690" s="12" customFormat="1">
      <c r="B690" s="251"/>
      <c r="C690" s="252"/>
      <c r="D690" s="248" t="s">
        <v>221</v>
      </c>
      <c r="E690" s="253" t="s">
        <v>21</v>
      </c>
      <c r="F690" s="254" t="s">
        <v>845</v>
      </c>
      <c r="G690" s="252"/>
      <c r="H690" s="253" t="s">
        <v>21</v>
      </c>
      <c r="I690" s="255"/>
      <c r="J690" s="252"/>
      <c r="K690" s="252"/>
      <c r="L690" s="256"/>
      <c r="M690" s="257"/>
      <c r="N690" s="258"/>
      <c r="O690" s="258"/>
      <c r="P690" s="258"/>
      <c r="Q690" s="258"/>
      <c r="R690" s="258"/>
      <c r="S690" s="258"/>
      <c r="T690" s="259"/>
      <c r="AT690" s="260" t="s">
        <v>221</v>
      </c>
      <c r="AU690" s="260" t="s">
        <v>81</v>
      </c>
      <c r="AV690" s="12" t="s">
        <v>79</v>
      </c>
      <c r="AW690" s="12" t="s">
        <v>35</v>
      </c>
      <c r="AX690" s="12" t="s">
        <v>72</v>
      </c>
      <c r="AY690" s="260" t="s">
        <v>210</v>
      </c>
    </row>
    <row r="691" s="12" customFormat="1">
      <c r="B691" s="251"/>
      <c r="C691" s="252"/>
      <c r="D691" s="248" t="s">
        <v>221</v>
      </c>
      <c r="E691" s="253" t="s">
        <v>21</v>
      </c>
      <c r="F691" s="254" t="s">
        <v>1228</v>
      </c>
      <c r="G691" s="252"/>
      <c r="H691" s="253" t="s">
        <v>21</v>
      </c>
      <c r="I691" s="255"/>
      <c r="J691" s="252"/>
      <c r="K691" s="252"/>
      <c r="L691" s="256"/>
      <c r="M691" s="257"/>
      <c r="N691" s="258"/>
      <c r="O691" s="258"/>
      <c r="P691" s="258"/>
      <c r="Q691" s="258"/>
      <c r="R691" s="258"/>
      <c r="S691" s="258"/>
      <c r="T691" s="259"/>
      <c r="AT691" s="260" t="s">
        <v>221</v>
      </c>
      <c r="AU691" s="260" t="s">
        <v>81</v>
      </c>
      <c r="AV691" s="12" t="s">
        <v>79</v>
      </c>
      <c r="AW691" s="12" t="s">
        <v>35</v>
      </c>
      <c r="AX691" s="12" t="s">
        <v>72</v>
      </c>
      <c r="AY691" s="260" t="s">
        <v>210</v>
      </c>
    </row>
    <row r="692" s="13" customFormat="1">
      <c r="B692" s="261"/>
      <c r="C692" s="262"/>
      <c r="D692" s="248" t="s">
        <v>221</v>
      </c>
      <c r="E692" s="263" t="s">
        <v>21</v>
      </c>
      <c r="F692" s="264" t="s">
        <v>1229</v>
      </c>
      <c r="G692" s="262"/>
      <c r="H692" s="265">
        <v>40</v>
      </c>
      <c r="I692" s="266"/>
      <c r="J692" s="262"/>
      <c r="K692" s="262"/>
      <c r="L692" s="267"/>
      <c r="M692" s="268"/>
      <c r="N692" s="269"/>
      <c r="O692" s="269"/>
      <c r="P692" s="269"/>
      <c r="Q692" s="269"/>
      <c r="R692" s="269"/>
      <c r="S692" s="269"/>
      <c r="T692" s="270"/>
      <c r="AT692" s="271" t="s">
        <v>221</v>
      </c>
      <c r="AU692" s="271" t="s">
        <v>81</v>
      </c>
      <c r="AV692" s="13" t="s">
        <v>81</v>
      </c>
      <c r="AW692" s="13" t="s">
        <v>35</v>
      </c>
      <c r="AX692" s="13" t="s">
        <v>79</v>
      </c>
      <c r="AY692" s="271" t="s">
        <v>210</v>
      </c>
    </row>
    <row r="693" s="1" customFormat="1" ht="22.8" customHeight="1">
      <c r="B693" s="47"/>
      <c r="C693" s="236" t="s">
        <v>1259</v>
      </c>
      <c r="D693" s="236" t="s">
        <v>212</v>
      </c>
      <c r="E693" s="237" t="s">
        <v>1260</v>
      </c>
      <c r="F693" s="238" t="s">
        <v>1261</v>
      </c>
      <c r="G693" s="239" t="s">
        <v>215</v>
      </c>
      <c r="H693" s="240">
        <v>161.57599999999999</v>
      </c>
      <c r="I693" s="241"/>
      <c r="J693" s="242">
        <f>ROUND(I693*H693,2)</f>
        <v>0</v>
      </c>
      <c r="K693" s="238" t="s">
        <v>216</v>
      </c>
      <c r="L693" s="73"/>
      <c r="M693" s="243" t="s">
        <v>21</v>
      </c>
      <c r="N693" s="244" t="s">
        <v>43</v>
      </c>
      <c r="O693" s="48"/>
      <c r="P693" s="245">
        <f>O693*H693</f>
        <v>0</v>
      </c>
      <c r="Q693" s="245">
        <v>0</v>
      </c>
      <c r="R693" s="245">
        <f>Q693*H693</f>
        <v>0</v>
      </c>
      <c r="S693" s="245">
        <v>0</v>
      </c>
      <c r="T693" s="246">
        <f>S693*H693</f>
        <v>0</v>
      </c>
      <c r="AR693" s="25" t="s">
        <v>217</v>
      </c>
      <c r="AT693" s="25" t="s">
        <v>212</v>
      </c>
      <c r="AU693" s="25" t="s">
        <v>81</v>
      </c>
      <c r="AY693" s="25" t="s">
        <v>210</v>
      </c>
      <c r="BE693" s="247">
        <f>IF(N693="základní",J693,0)</f>
        <v>0</v>
      </c>
      <c r="BF693" s="247">
        <f>IF(N693="snížená",J693,0)</f>
        <v>0</v>
      </c>
      <c r="BG693" s="247">
        <f>IF(N693="zákl. přenesená",J693,0)</f>
        <v>0</v>
      </c>
      <c r="BH693" s="247">
        <f>IF(N693="sníž. přenesená",J693,0)</f>
        <v>0</v>
      </c>
      <c r="BI693" s="247">
        <f>IF(N693="nulová",J693,0)</f>
        <v>0</v>
      </c>
      <c r="BJ693" s="25" t="s">
        <v>79</v>
      </c>
      <c r="BK693" s="247">
        <f>ROUND(I693*H693,2)</f>
        <v>0</v>
      </c>
      <c r="BL693" s="25" t="s">
        <v>217</v>
      </c>
      <c r="BM693" s="25" t="s">
        <v>1262</v>
      </c>
    </row>
    <row r="694" s="1" customFormat="1">
      <c r="B694" s="47"/>
      <c r="C694" s="75"/>
      <c r="D694" s="248" t="s">
        <v>219</v>
      </c>
      <c r="E694" s="75"/>
      <c r="F694" s="249" t="s">
        <v>1263</v>
      </c>
      <c r="G694" s="75"/>
      <c r="H694" s="75"/>
      <c r="I694" s="204"/>
      <c r="J694" s="75"/>
      <c r="K694" s="75"/>
      <c r="L694" s="73"/>
      <c r="M694" s="250"/>
      <c r="N694" s="48"/>
      <c r="O694" s="48"/>
      <c r="P694" s="48"/>
      <c r="Q694" s="48"/>
      <c r="R694" s="48"/>
      <c r="S694" s="48"/>
      <c r="T694" s="96"/>
      <c r="AT694" s="25" t="s">
        <v>219</v>
      </c>
      <c r="AU694" s="25" t="s">
        <v>81</v>
      </c>
    </row>
    <row r="695" s="12" customFormat="1">
      <c r="B695" s="251"/>
      <c r="C695" s="252"/>
      <c r="D695" s="248" t="s">
        <v>221</v>
      </c>
      <c r="E695" s="253" t="s">
        <v>21</v>
      </c>
      <c r="F695" s="254" t="s">
        <v>801</v>
      </c>
      <c r="G695" s="252"/>
      <c r="H695" s="253" t="s">
        <v>21</v>
      </c>
      <c r="I695" s="255"/>
      <c r="J695" s="252"/>
      <c r="K695" s="252"/>
      <c r="L695" s="256"/>
      <c r="M695" s="257"/>
      <c r="N695" s="258"/>
      <c r="O695" s="258"/>
      <c r="P695" s="258"/>
      <c r="Q695" s="258"/>
      <c r="R695" s="258"/>
      <c r="S695" s="258"/>
      <c r="T695" s="259"/>
      <c r="AT695" s="260" t="s">
        <v>221</v>
      </c>
      <c r="AU695" s="260" t="s">
        <v>81</v>
      </c>
      <c r="AV695" s="12" t="s">
        <v>79</v>
      </c>
      <c r="AW695" s="12" t="s">
        <v>35</v>
      </c>
      <c r="AX695" s="12" t="s">
        <v>72</v>
      </c>
      <c r="AY695" s="260" t="s">
        <v>210</v>
      </c>
    </row>
    <row r="696" s="12" customFormat="1">
      <c r="B696" s="251"/>
      <c r="C696" s="252"/>
      <c r="D696" s="248" t="s">
        <v>221</v>
      </c>
      <c r="E696" s="253" t="s">
        <v>21</v>
      </c>
      <c r="F696" s="254" t="s">
        <v>776</v>
      </c>
      <c r="G696" s="252"/>
      <c r="H696" s="253" t="s">
        <v>21</v>
      </c>
      <c r="I696" s="255"/>
      <c r="J696" s="252"/>
      <c r="K696" s="252"/>
      <c r="L696" s="256"/>
      <c r="M696" s="257"/>
      <c r="N696" s="258"/>
      <c r="O696" s="258"/>
      <c r="P696" s="258"/>
      <c r="Q696" s="258"/>
      <c r="R696" s="258"/>
      <c r="S696" s="258"/>
      <c r="T696" s="259"/>
      <c r="AT696" s="260" t="s">
        <v>221</v>
      </c>
      <c r="AU696" s="260" t="s">
        <v>81</v>
      </c>
      <c r="AV696" s="12" t="s">
        <v>79</v>
      </c>
      <c r="AW696" s="12" t="s">
        <v>35</v>
      </c>
      <c r="AX696" s="12" t="s">
        <v>72</v>
      </c>
      <c r="AY696" s="260" t="s">
        <v>210</v>
      </c>
    </row>
    <row r="697" s="12" customFormat="1">
      <c r="B697" s="251"/>
      <c r="C697" s="252"/>
      <c r="D697" s="248" t="s">
        <v>221</v>
      </c>
      <c r="E697" s="253" t="s">
        <v>21</v>
      </c>
      <c r="F697" s="254" t="s">
        <v>1175</v>
      </c>
      <c r="G697" s="252"/>
      <c r="H697" s="253" t="s">
        <v>21</v>
      </c>
      <c r="I697" s="255"/>
      <c r="J697" s="252"/>
      <c r="K697" s="252"/>
      <c r="L697" s="256"/>
      <c r="M697" s="257"/>
      <c r="N697" s="258"/>
      <c r="O697" s="258"/>
      <c r="P697" s="258"/>
      <c r="Q697" s="258"/>
      <c r="R697" s="258"/>
      <c r="S697" s="258"/>
      <c r="T697" s="259"/>
      <c r="AT697" s="260" t="s">
        <v>221</v>
      </c>
      <c r="AU697" s="260" t="s">
        <v>81</v>
      </c>
      <c r="AV697" s="12" t="s">
        <v>79</v>
      </c>
      <c r="AW697" s="12" t="s">
        <v>35</v>
      </c>
      <c r="AX697" s="12" t="s">
        <v>72</v>
      </c>
      <c r="AY697" s="260" t="s">
        <v>210</v>
      </c>
    </row>
    <row r="698" s="13" customFormat="1">
      <c r="B698" s="261"/>
      <c r="C698" s="262"/>
      <c r="D698" s="248" t="s">
        <v>221</v>
      </c>
      <c r="E698" s="263" t="s">
        <v>21</v>
      </c>
      <c r="F698" s="264" t="s">
        <v>1176</v>
      </c>
      <c r="G698" s="262"/>
      <c r="H698" s="265">
        <v>47</v>
      </c>
      <c r="I698" s="266"/>
      <c r="J698" s="262"/>
      <c r="K698" s="262"/>
      <c r="L698" s="267"/>
      <c r="M698" s="268"/>
      <c r="N698" s="269"/>
      <c r="O698" s="269"/>
      <c r="P698" s="269"/>
      <c r="Q698" s="269"/>
      <c r="R698" s="269"/>
      <c r="S698" s="269"/>
      <c r="T698" s="270"/>
      <c r="AT698" s="271" t="s">
        <v>221</v>
      </c>
      <c r="AU698" s="271" t="s">
        <v>81</v>
      </c>
      <c r="AV698" s="13" t="s">
        <v>81</v>
      </c>
      <c r="AW698" s="13" t="s">
        <v>35</v>
      </c>
      <c r="AX698" s="13" t="s">
        <v>72</v>
      </c>
      <c r="AY698" s="271" t="s">
        <v>210</v>
      </c>
    </row>
    <row r="699" s="13" customFormat="1">
      <c r="B699" s="261"/>
      <c r="C699" s="262"/>
      <c r="D699" s="248" t="s">
        <v>221</v>
      </c>
      <c r="E699" s="263" t="s">
        <v>21</v>
      </c>
      <c r="F699" s="264" t="s">
        <v>1177</v>
      </c>
      <c r="G699" s="262"/>
      <c r="H699" s="265">
        <v>19.780000000000001</v>
      </c>
      <c r="I699" s="266"/>
      <c r="J699" s="262"/>
      <c r="K699" s="262"/>
      <c r="L699" s="267"/>
      <c r="M699" s="268"/>
      <c r="N699" s="269"/>
      <c r="O699" s="269"/>
      <c r="P699" s="269"/>
      <c r="Q699" s="269"/>
      <c r="R699" s="269"/>
      <c r="S699" s="269"/>
      <c r="T699" s="270"/>
      <c r="AT699" s="271" t="s">
        <v>221</v>
      </c>
      <c r="AU699" s="271" t="s">
        <v>81</v>
      </c>
      <c r="AV699" s="13" t="s">
        <v>81</v>
      </c>
      <c r="AW699" s="13" t="s">
        <v>35</v>
      </c>
      <c r="AX699" s="13" t="s">
        <v>72</v>
      </c>
      <c r="AY699" s="271" t="s">
        <v>210</v>
      </c>
    </row>
    <row r="700" s="12" customFormat="1">
      <c r="B700" s="251"/>
      <c r="C700" s="252"/>
      <c r="D700" s="248" t="s">
        <v>221</v>
      </c>
      <c r="E700" s="253" t="s">
        <v>21</v>
      </c>
      <c r="F700" s="254" t="s">
        <v>1264</v>
      </c>
      <c r="G700" s="252"/>
      <c r="H700" s="253" t="s">
        <v>21</v>
      </c>
      <c r="I700" s="255"/>
      <c r="J700" s="252"/>
      <c r="K700" s="252"/>
      <c r="L700" s="256"/>
      <c r="M700" s="257"/>
      <c r="N700" s="258"/>
      <c r="O700" s="258"/>
      <c r="P700" s="258"/>
      <c r="Q700" s="258"/>
      <c r="R700" s="258"/>
      <c r="S700" s="258"/>
      <c r="T700" s="259"/>
      <c r="AT700" s="260" t="s">
        <v>221</v>
      </c>
      <c r="AU700" s="260" t="s">
        <v>81</v>
      </c>
      <c r="AV700" s="12" t="s">
        <v>79</v>
      </c>
      <c r="AW700" s="12" t="s">
        <v>35</v>
      </c>
      <c r="AX700" s="12" t="s">
        <v>72</v>
      </c>
      <c r="AY700" s="260" t="s">
        <v>210</v>
      </c>
    </row>
    <row r="701" s="13" customFormat="1">
      <c r="B701" s="261"/>
      <c r="C701" s="262"/>
      <c r="D701" s="248" t="s">
        <v>221</v>
      </c>
      <c r="E701" s="263" t="s">
        <v>21</v>
      </c>
      <c r="F701" s="264" t="s">
        <v>1265</v>
      </c>
      <c r="G701" s="262"/>
      <c r="H701" s="265">
        <v>32.945999999999998</v>
      </c>
      <c r="I701" s="266"/>
      <c r="J701" s="262"/>
      <c r="K701" s="262"/>
      <c r="L701" s="267"/>
      <c r="M701" s="268"/>
      <c r="N701" s="269"/>
      <c r="O701" s="269"/>
      <c r="P701" s="269"/>
      <c r="Q701" s="269"/>
      <c r="R701" s="269"/>
      <c r="S701" s="269"/>
      <c r="T701" s="270"/>
      <c r="AT701" s="271" t="s">
        <v>221</v>
      </c>
      <c r="AU701" s="271" t="s">
        <v>81</v>
      </c>
      <c r="AV701" s="13" t="s">
        <v>81</v>
      </c>
      <c r="AW701" s="13" t="s">
        <v>35</v>
      </c>
      <c r="AX701" s="13" t="s">
        <v>72</v>
      </c>
      <c r="AY701" s="271" t="s">
        <v>210</v>
      </c>
    </row>
    <row r="702" s="13" customFormat="1">
      <c r="B702" s="261"/>
      <c r="C702" s="262"/>
      <c r="D702" s="248" t="s">
        <v>221</v>
      </c>
      <c r="E702" s="263" t="s">
        <v>21</v>
      </c>
      <c r="F702" s="264" t="s">
        <v>1266</v>
      </c>
      <c r="G702" s="262"/>
      <c r="H702" s="265">
        <v>21.850000000000001</v>
      </c>
      <c r="I702" s="266"/>
      <c r="J702" s="262"/>
      <c r="K702" s="262"/>
      <c r="L702" s="267"/>
      <c r="M702" s="268"/>
      <c r="N702" s="269"/>
      <c r="O702" s="269"/>
      <c r="P702" s="269"/>
      <c r="Q702" s="269"/>
      <c r="R702" s="269"/>
      <c r="S702" s="269"/>
      <c r="T702" s="270"/>
      <c r="AT702" s="271" t="s">
        <v>221</v>
      </c>
      <c r="AU702" s="271" t="s">
        <v>81</v>
      </c>
      <c r="AV702" s="13" t="s">
        <v>81</v>
      </c>
      <c r="AW702" s="13" t="s">
        <v>35</v>
      </c>
      <c r="AX702" s="13" t="s">
        <v>72</v>
      </c>
      <c r="AY702" s="271" t="s">
        <v>210</v>
      </c>
    </row>
    <row r="703" s="15" customFormat="1">
      <c r="B703" s="294"/>
      <c r="C703" s="295"/>
      <c r="D703" s="248" t="s">
        <v>221</v>
      </c>
      <c r="E703" s="296" t="s">
        <v>21</v>
      </c>
      <c r="F703" s="297" t="s">
        <v>424</v>
      </c>
      <c r="G703" s="295"/>
      <c r="H703" s="298">
        <v>121.57599999999999</v>
      </c>
      <c r="I703" s="299"/>
      <c r="J703" s="295"/>
      <c r="K703" s="295"/>
      <c r="L703" s="300"/>
      <c r="M703" s="301"/>
      <c r="N703" s="302"/>
      <c r="O703" s="302"/>
      <c r="P703" s="302"/>
      <c r="Q703" s="302"/>
      <c r="R703" s="302"/>
      <c r="S703" s="302"/>
      <c r="T703" s="303"/>
      <c r="AT703" s="304" t="s">
        <v>221</v>
      </c>
      <c r="AU703" s="304" t="s">
        <v>81</v>
      </c>
      <c r="AV703" s="15" t="s">
        <v>233</v>
      </c>
      <c r="AW703" s="15" t="s">
        <v>35</v>
      </c>
      <c r="AX703" s="15" t="s">
        <v>72</v>
      </c>
      <c r="AY703" s="304" t="s">
        <v>210</v>
      </c>
    </row>
    <row r="704" s="12" customFormat="1">
      <c r="B704" s="251"/>
      <c r="C704" s="252"/>
      <c r="D704" s="248" t="s">
        <v>221</v>
      </c>
      <c r="E704" s="253" t="s">
        <v>21</v>
      </c>
      <c r="F704" s="254" t="s">
        <v>1228</v>
      </c>
      <c r="G704" s="252"/>
      <c r="H704" s="253" t="s">
        <v>21</v>
      </c>
      <c r="I704" s="255"/>
      <c r="J704" s="252"/>
      <c r="K704" s="252"/>
      <c r="L704" s="256"/>
      <c r="M704" s="257"/>
      <c r="N704" s="258"/>
      <c r="O704" s="258"/>
      <c r="P704" s="258"/>
      <c r="Q704" s="258"/>
      <c r="R704" s="258"/>
      <c r="S704" s="258"/>
      <c r="T704" s="259"/>
      <c r="AT704" s="260" t="s">
        <v>221</v>
      </c>
      <c r="AU704" s="260" t="s">
        <v>81</v>
      </c>
      <c r="AV704" s="12" t="s">
        <v>79</v>
      </c>
      <c r="AW704" s="12" t="s">
        <v>35</v>
      </c>
      <c r="AX704" s="12" t="s">
        <v>72</v>
      </c>
      <c r="AY704" s="260" t="s">
        <v>210</v>
      </c>
    </row>
    <row r="705" s="13" customFormat="1">
      <c r="B705" s="261"/>
      <c r="C705" s="262"/>
      <c r="D705" s="248" t="s">
        <v>221</v>
      </c>
      <c r="E705" s="263" t="s">
        <v>21</v>
      </c>
      <c r="F705" s="264" t="s">
        <v>1229</v>
      </c>
      <c r="G705" s="262"/>
      <c r="H705" s="265">
        <v>40</v>
      </c>
      <c r="I705" s="266"/>
      <c r="J705" s="262"/>
      <c r="K705" s="262"/>
      <c r="L705" s="267"/>
      <c r="M705" s="268"/>
      <c r="N705" s="269"/>
      <c r="O705" s="269"/>
      <c r="P705" s="269"/>
      <c r="Q705" s="269"/>
      <c r="R705" s="269"/>
      <c r="S705" s="269"/>
      <c r="T705" s="270"/>
      <c r="AT705" s="271" t="s">
        <v>221</v>
      </c>
      <c r="AU705" s="271" t="s">
        <v>81</v>
      </c>
      <c r="AV705" s="13" t="s">
        <v>81</v>
      </c>
      <c r="AW705" s="13" t="s">
        <v>35</v>
      </c>
      <c r="AX705" s="13" t="s">
        <v>72</v>
      </c>
      <c r="AY705" s="271" t="s">
        <v>210</v>
      </c>
    </row>
    <row r="706" s="15" customFormat="1">
      <c r="B706" s="294"/>
      <c r="C706" s="295"/>
      <c r="D706" s="248" t="s">
        <v>221</v>
      </c>
      <c r="E706" s="296" t="s">
        <v>21</v>
      </c>
      <c r="F706" s="297" t="s">
        <v>424</v>
      </c>
      <c r="G706" s="295"/>
      <c r="H706" s="298">
        <v>40</v>
      </c>
      <c r="I706" s="299"/>
      <c r="J706" s="295"/>
      <c r="K706" s="295"/>
      <c r="L706" s="300"/>
      <c r="M706" s="301"/>
      <c r="N706" s="302"/>
      <c r="O706" s="302"/>
      <c r="P706" s="302"/>
      <c r="Q706" s="302"/>
      <c r="R706" s="302"/>
      <c r="S706" s="302"/>
      <c r="T706" s="303"/>
      <c r="AT706" s="304" t="s">
        <v>221</v>
      </c>
      <c r="AU706" s="304" t="s">
        <v>81</v>
      </c>
      <c r="AV706" s="15" t="s">
        <v>233</v>
      </c>
      <c r="AW706" s="15" t="s">
        <v>35</v>
      </c>
      <c r="AX706" s="15" t="s">
        <v>72</v>
      </c>
      <c r="AY706" s="304" t="s">
        <v>210</v>
      </c>
    </row>
    <row r="707" s="14" customFormat="1">
      <c r="B707" s="272"/>
      <c r="C707" s="273"/>
      <c r="D707" s="248" t="s">
        <v>221</v>
      </c>
      <c r="E707" s="274" t="s">
        <v>21</v>
      </c>
      <c r="F707" s="275" t="s">
        <v>227</v>
      </c>
      <c r="G707" s="273"/>
      <c r="H707" s="276">
        <v>161.57599999999999</v>
      </c>
      <c r="I707" s="277"/>
      <c r="J707" s="273"/>
      <c r="K707" s="273"/>
      <c r="L707" s="278"/>
      <c r="M707" s="279"/>
      <c r="N707" s="280"/>
      <c r="O707" s="280"/>
      <c r="P707" s="280"/>
      <c r="Q707" s="280"/>
      <c r="R707" s="280"/>
      <c r="S707" s="280"/>
      <c r="T707" s="281"/>
      <c r="AT707" s="282" t="s">
        <v>221</v>
      </c>
      <c r="AU707" s="282" t="s">
        <v>81</v>
      </c>
      <c r="AV707" s="14" t="s">
        <v>217</v>
      </c>
      <c r="AW707" s="14" t="s">
        <v>35</v>
      </c>
      <c r="AX707" s="14" t="s">
        <v>79</v>
      </c>
      <c r="AY707" s="282" t="s">
        <v>210</v>
      </c>
    </row>
    <row r="708" s="11" customFormat="1" ht="29.88" customHeight="1">
      <c r="B708" s="220"/>
      <c r="C708" s="221"/>
      <c r="D708" s="222" t="s">
        <v>71</v>
      </c>
      <c r="E708" s="234" t="s">
        <v>577</v>
      </c>
      <c r="F708" s="234" t="s">
        <v>578</v>
      </c>
      <c r="G708" s="221"/>
      <c r="H708" s="221"/>
      <c r="I708" s="224"/>
      <c r="J708" s="235">
        <f>BK708</f>
        <v>0</v>
      </c>
      <c r="K708" s="221"/>
      <c r="L708" s="226"/>
      <c r="M708" s="227"/>
      <c r="N708" s="228"/>
      <c r="O708" s="228"/>
      <c r="P708" s="229">
        <f>SUM(P709:P715)</f>
        <v>0</v>
      </c>
      <c r="Q708" s="228"/>
      <c r="R708" s="229">
        <f>SUM(R709:R715)</f>
        <v>0</v>
      </c>
      <c r="S708" s="228"/>
      <c r="T708" s="230">
        <f>SUM(T709:T715)</f>
        <v>0</v>
      </c>
      <c r="AR708" s="231" t="s">
        <v>79</v>
      </c>
      <c r="AT708" s="232" t="s">
        <v>71</v>
      </c>
      <c r="AU708" s="232" t="s">
        <v>79</v>
      </c>
      <c r="AY708" s="231" t="s">
        <v>210</v>
      </c>
      <c r="BK708" s="233">
        <f>SUM(BK709:BK715)</f>
        <v>0</v>
      </c>
    </row>
    <row r="709" s="1" customFormat="1" ht="22.8" customHeight="1">
      <c r="B709" s="47"/>
      <c r="C709" s="236" t="s">
        <v>1267</v>
      </c>
      <c r="D709" s="236" t="s">
        <v>212</v>
      </c>
      <c r="E709" s="237" t="s">
        <v>1268</v>
      </c>
      <c r="F709" s="238" t="s">
        <v>1269</v>
      </c>
      <c r="G709" s="239" t="s">
        <v>318</v>
      </c>
      <c r="H709" s="240">
        <v>46.067999999999998</v>
      </c>
      <c r="I709" s="241"/>
      <c r="J709" s="242">
        <f>ROUND(I709*H709,2)</f>
        <v>0</v>
      </c>
      <c r="K709" s="238" t="s">
        <v>216</v>
      </c>
      <c r="L709" s="73"/>
      <c r="M709" s="243" t="s">
        <v>21</v>
      </c>
      <c r="N709" s="244" t="s">
        <v>43</v>
      </c>
      <c r="O709" s="48"/>
      <c r="P709" s="245">
        <f>O709*H709</f>
        <v>0</v>
      </c>
      <c r="Q709" s="245">
        <v>0</v>
      </c>
      <c r="R709" s="245">
        <f>Q709*H709</f>
        <v>0</v>
      </c>
      <c r="S709" s="245">
        <v>0</v>
      </c>
      <c r="T709" s="246">
        <f>S709*H709</f>
        <v>0</v>
      </c>
      <c r="AR709" s="25" t="s">
        <v>217</v>
      </c>
      <c r="AT709" s="25" t="s">
        <v>212</v>
      </c>
      <c r="AU709" s="25" t="s">
        <v>81</v>
      </c>
      <c r="AY709" s="25" t="s">
        <v>210</v>
      </c>
      <c r="BE709" s="247">
        <f>IF(N709="základní",J709,0)</f>
        <v>0</v>
      </c>
      <c r="BF709" s="247">
        <f>IF(N709="snížená",J709,0)</f>
        <v>0</v>
      </c>
      <c r="BG709" s="247">
        <f>IF(N709="zákl. přenesená",J709,0)</f>
        <v>0</v>
      </c>
      <c r="BH709" s="247">
        <f>IF(N709="sníž. přenesená",J709,0)</f>
        <v>0</v>
      </c>
      <c r="BI709" s="247">
        <f>IF(N709="nulová",J709,0)</f>
        <v>0</v>
      </c>
      <c r="BJ709" s="25" t="s">
        <v>79</v>
      </c>
      <c r="BK709" s="247">
        <f>ROUND(I709*H709,2)</f>
        <v>0</v>
      </c>
      <c r="BL709" s="25" t="s">
        <v>217</v>
      </c>
      <c r="BM709" s="25" t="s">
        <v>1270</v>
      </c>
    </row>
    <row r="710" s="1" customFormat="1">
      <c r="B710" s="47"/>
      <c r="C710" s="75"/>
      <c r="D710" s="248" t="s">
        <v>219</v>
      </c>
      <c r="E710" s="75"/>
      <c r="F710" s="249" t="s">
        <v>1271</v>
      </c>
      <c r="G710" s="75"/>
      <c r="H710" s="75"/>
      <c r="I710" s="204"/>
      <c r="J710" s="75"/>
      <c r="K710" s="75"/>
      <c r="L710" s="73"/>
      <c r="M710" s="250"/>
      <c r="N710" s="48"/>
      <c r="O710" s="48"/>
      <c r="P710" s="48"/>
      <c r="Q710" s="48"/>
      <c r="R710" s="48"/>
      <c r="S710" s="48"/>
      <c r="T710" s="96"/>
      <c r="AT710" s="25" t="s">
        <v>219</v>
      </c>
      <c r="AU710" s="25" t="s">
        <v>81</v>
      </c>
    </row>
    <row r="711" s="1" customFormat="1" ht="34.2" customHeight="1">
      <c r="B711" s="47"/>
      <c r="C711" s="236" t="s">
        <v>1272</v>
      </c>
      <c r="D711" s="236" t="s">
        <v>212</v>
      </c>
      <c r="E711" s="237" t="s">
        <v>1273</v>
      </c>
      <c r="F711" s="238" t="s">
        <v>1274</v>
      </c>
      <c r="G711" s="239" t="s">
        <v>318</v>
      </c>
      <c r="H711" s="240">
        <v>921.36000000000001</v>
      </c>
      <c r="I711" s="241"/>
      <c r="J711" s="242">
        <f>ROUND(I711*H711,2)</f>
        <v>0</v>
      </c>
      <c r="K711" s="238" t="s">
        <v>216</v>
      </c>
      <c r="L711" s="73"/>
      <c r="M711" s="243" t="s">
        <v>21</v>
      </c>
      <c r="N711" s="244" t="s">
        <v>43</v>
      </c>
      <c r="O711" s="48"/>
      <c r="P711" s="245">
        <f>O711*H711</f>
        <v>0</v>
      </c>
      <c r="Q711" s="245">
        <v>0</v>
      </c>
      <c r="R711" s="245">
        <f>Q711*H711</f>
        <v>0</v>
      </c>
      <c r="S711" s="245">
        <v>0</v>
      </c>
      <c r="T711" s="246">
        <f>S711*H711</f>
        <v>0</v>
      </c>
      <c r="AR711" s="25" t="s">
        <v>217</v>
      </c>
      <c r="AT711" s="25" t="s">
        <v>212</v>
      </c>
      <c r="AU711" s="25" t="s">
        <v>81</v>
      </c>
      <c r="AY711" s="25" t="s">
        <v>210</v>
      </c>
      <c r="BE711" s="247">
        <f>IF(N711="základní",J711,0)</f>
        <v>0</v>
      </c>
      <c r="BF711" s="247">
        <f>IF(N711="snížená",J711,0)</f>
        <v>0</v>
      </c>
      <c r="BG711" s="247">
        <f>IF(N711="zákl. přenesená",J711,0)</f>
        <v>0</v>
      </c>
      <c r="BH711" s="247">
        <f>IF(N711="sníž. přenesená",J711,0)</f>
        <v>0</v>
      </c>
      <c r="BI711" s="247">
        <f>IF(N711="nulová",J711,0)</f>
        <v>0</v>
      </c>
      <c r="BJ711" s="25" t="s">
        <v>79</v>
      </c>
      <c r="BK711" s="247">
        <f>ROUND(I711*H711,2)</f>
        <v>0</v>
      </c>
      <c r="BL711" s="25" t="s">
        <v>217</v>
      </c>
      <c r="BM711" s="25" t="s">
        <v>1275</v>
      </c>
    </row>
    <row r="712" s="1" customFormat="1">
      <c r="B712" s="47"/>
      <c r="C712" s="75"/>
      <c r="D712" s="248" t="s">
        <v>219</v>
      </c>
      <c r="E712" s="75"/>
      <c r="F712" s="249" t="s">
        <v>1271</v>
      </c>
      <c r="G712" s="75"/>
      <c r="H712" s="75"/>
      <c r="I712" s="204"/>
      <c r="J712" s="75"/>
      <c r="K712" s="75"/>
      <c r="L712" s="73"/>
      <c r="M712" s="250"/>
      <c r="N712" s="48"/>
      <c r="O712" s="48"/>
      <c r="P712" s="48"/>
      <c r="Q712" s="48"/>
      <c r="R712" s="48"/>
      <c r="S712" s="48"/>
      <c r="T712" s="96"/>
      <c r="AT712" s="25" t="s">
        <v>219</v>
      </c>
      <c r="AU712" s="25" t="s">
        <v>81</v>
      </c>
    </row>
    <row r="713" s="13" customFormat="1">
      <c r="B713" s="261"/>
      <c r="C713" s="262"/>
      <c r="D713" s="248" t="s">
        <v>221</v>
      </c>
      <c r="E713" s="262"/>
      <c r="F713" s="264" t="s">
        <v>1276</v>
      </c>
      <c r="G713" s="262"/>
      <c r="H713" s="265">
        <v>921.36000000000001</v>
      </c>
      <c r="I713" s="266"/>
      <c r="J713" s="262"/>
      <c r="K713" s="262"/>
      <c r="L713" s="267"/>
      <c r="M713" s="268"/>
      <c r="N713" s="269"/>
      <c r="O713" s="269"/>
      <c r="P713" s="269"/>
      <c r="Q713" s="269"/>
      <c r="R713" s="269"/>
      <c r="S713" s="269"/>
      <c r="T713" s="270"/>
      <c r="AT713" s="271" t="s">
        <v>221</v>
      </c>
      <c r="AU713" s="271" t="s">
        <v>81</v>
      </c>
      <c r="AV713" s="13" t="s">
        <v>81</v>
      </c>
      <c r="AW713" s="13" t="s">
        <v>6</v>
      </c>
      <c r="AX713" s="13" t="s">
        <v>79</v>
      </c>
      <c r="AY713" s="271" t="s">
        <v>210</v>
      </c>
    </row>
    <row r="714" s="1" customFormat="1" ht="34.2" customHeight="1">
      <c r="B714" s="47"/>
      <c r="C714" s="236" t="s">
        <v>1277</v>
      </c>
      <c r="D714" s="236" t="s">
        <v>212</v>
      </c>
      <c r="E714" s="237" t="s">
        <v>642</v>
      </c>
      <c r="F714" s="238" t="s">
        <v>643</v>
      </c>
      <c r="G714" s="239" t="s">
        <v>318</v>
      </c>
      <c r="H714" s="240">
        <v>46.067999999999998</v>
      </c>
      <c r="I714" s="241"/>
      <c r="J714" s="242">
        <f>ROUND(I714*H714,2)</f>
        <v>0</v>
      </c>
      <c r="K714" s="238" t="s">
        <v>216</v>
      </c>
      <c r="L714" s="73"/>
      <c r="M714" s="243" t="s">
        <v>21</v>
      </c>
      <c r="N714" s="244" t="s">
        <v>43</v>
      </c>
      <c r="O714" s="48"/>
      <c r="P714" s="245">
        <f>O714*H714</f>
        <v>0</v>
      </c>
      <c r="Q714" s="245">
        <v>0</v>
      </c>
      <c r="R714" s="245">
        <f>Q714*H714</f>
        <v>0</v>
      </c>
      <c r="S714" s="245">
        <v>0</v>
      </c>
      <c r="T714" s="246">
        <f>S714*H714</f>
        <v>0</v>
      </c>
      <c r="AR714" s="25" t="s">
        <v>217</v>
      </c>
      <c r="AT714" s="25" t="s">
        <v>212</v>
      </c>
      <c r="AU714" s="25" t="s">
        <v>81</v>
      </c>
      <c r="AY714" s="25" t="s">
        <v>210</v>
      </c>
      <c r="BE714" s="247">
        <f>IF(N714="základní",J714,0)</f>
        <v>0</v>
      </c>
      <c r="BF714" s="247">
        <f>IF(N714="snížená",J714,0)</f>
        <v>0</v>
      </c>
      <c r="BG714" s="247">
        <f>IF(N714="zákl. přenesená",J714,0)</f>
        <v>0</v>
      </c>
      <c r="BH714" s="247">
        <f>IF(N714="sníž. přenesená",J714,0)</f>
        <v>0</v>
      </c>
      <c r="BI714" s="247">
        <f>IF(N714="nulová",J714,0)</f>
        <v>0</v>
      </c>
      <c r="BJ714" s="25" t="s">
        <v>79</v>
      </c>
      <c r="BK714" s="247">
        <f>ROUND(I714*H714,2)</f>
        <v>0</v>
      </c>
      <c r="BL714" s="25" t="s">
        <v>217</v>
      </c>
      <c r="BM714" s="25" t="s">
        <v>1278</v>
      </c>
    </row>
    <row r="715" s="1" customFormat="1">
      <c r="B715" s="47"/>
      <c r="C715" s="75"/>
      <c r="D715" s="248" t="s">
        <v>219</v>
      </c>
      <c r="E715" s="75"/>
      <c r="F715" s="249" t="s">
        <v>631</v>
      </c>
      <c r="G715" s="75"/>
      <c r="H715" s="75"/>
      <c r="I715" s="204"/>
      <c r="J715" s="75"/>
      <c r="K715" s="75"/>
      <c r="L715" s="73"/>
      <c r="M715" s="250"/>
      <c r="N715" s="48"/>
      <c r="O715" s="48"/>
      <c r="P715" s="48"/>
      <c r="Q715" s="48"/>
      <c r="R715" s="48"/>
      <c r="S715" s="48"/>
      <c r="T715" s="96"/>
      <c r="AT715" s="25" t="s">
        <v>219</v>
      </c>
      <c r="AU715" s="25" t="s">
        <v>81</v>
      </c>
    </row>
    <row r="716" s="11" customFormat="1" ht="29.88" customHeight="1">
      <c r="B716" s="220"/>
      <c r="C716" s="221"/>
      <c r="D716" s="222" t="s">
        <v>71</v>
      </c>
      <c r="E716" s="234" t="s">
        <v>1279</v>
      </c>
      <c r="F716" s="234" t="s">
        <v>1280</v>
      </c>
      <c r="G716" s="221"/>
      <c r="H716" s="221"/>
      <c r="I716" s="224"/>
      <c r="J716" s="235">
        <f>BK716</f>
        <v>0</v>
      </c>
      <c r="K716" s="221"/>
      <c r="L716" s="226"/>
      <c r="M716" s="227"/>
      <c r="N716" s="228"/>
      <c r="O716" s="228"/>
      <c r="P716" s="229">
        <f>SUM(P717:P718)</f>
        <v>0</v>
      </c>
      <c r="Q716" s="228"/>
      <c r="R716" s="229">
        <f>SUM(R717:R718)</f>
        <v>0</v>
      </c>
      <c r="S716" s="228"/>
      <c r="T716" s="230">
        <f>SUM(T717:T718)</f>
        <v>0</v>
      </c>
      <c r="AR716" s="231" t="s">
        <v>79</v>
      </c>
      <c r="AT716" s="232" t="s">
        <v>71</v>
      </c>
      <c r="AU716" s="232" t="s">
        <v>79</v>
      </c>
      <c r="AY716" s="231" t="s">
        <v>210</v>
      </c>
      <c r="BK716" s="233">
        <f>SUM(BK717:BK718)</f>
        <v>0</v>
      </c>
    </row>
    <row r="717" s="1" customFormat="1" ht="45.6" customHeight="1">
      <c r="B717" s="47"/>
      <c r="C717" s="236" t="s">
        <v>1281</v>
      </c>
      <c r="D717" s="236" t="s">
        <v>212</v>
      </c>
      <c r="E717" s="237" t="s">
        <v>1282</v>
      </c>
      <c r="F717" s="238" t="s">
        <v>1283</v>
      </c>
      <c r="G717" s="239" t="s">
        <v>318</v>
      </c>
      <c r="H717" s="240">
        <v>483.62599999999998</v>
      </c>
      <c r="I717" s="241"/>
      <c r="J717" s="242">
        <f>ROUND(I717*H717,2)</f>
        <v>0</v>
      </c>
      <c r="K717" s="238" t="s">
        <v>216</v>
      </c>
      <c r="L717" s="73"/>
      <c r="M717" s="243" t="s">
        <v>21</v>
      </c>
      <c r="N717" s="244" t="s">
        <v>43</v>
      </c>
      <c r="O717" s="48"/>
      <c r="P717" s="245">
        <f>O717*H717</f>
        <v>0</v>
      </c>
      <c r="Q717" s="245">
        <v>0</v>
      </c>
      <c r="R717" s="245">
        <f>Q717*H717</f>
        <v>0</v>
      </c>
      <c r="S717" s="245">
        <v>0</v>
      </c>
      <c r="T717" s="246">
        <f>S717*H717</f>
        <v>0</v>
      </c>
      <c r="AR717" s="25" t="s">
        <v>217</v>
      </c>
      <c r="AT717" s="25" t="s">
        <v>212</v>
      </c>
      <c r="AU717" s="25" t="s">
        <v>81</v>
      </c>
      <c r="AY717" s="25" t="s">
        <v>210</v>
      </c>
      <c r="BE717" s="247">
        <f>IF(N717="základní",J717,0)</f>
        <v>0</v>
      </c>
      <c r="BF717" s="247">
        <f>IF(N717="snížená",J717,0)</f>
        <v>0</v>
      </c>
      <c r="BG717" s="247">
        <f>IF(N717="zákl. přenesená",J717,0)</f>
        <v>0</v>
      </c>
      <c r="BH717" s="247">
        <f>IF(N717="sníž. přenesená",J717,0)</f>
        <v>0</v>
      </c>
      <c r="BI717" s="247">
        <f>IF(N717="nulová",J717,0)</f>
        <v>0</v>
      </c>
      <c r="BJ717" s="25" t="s">
        <v>79</v>
      </c>
      <c r="BK717" s="247">
        <f>ROUND(I717*H717,2)</f>
        <v>0</v>
      </c>
      <c r="BL717" s="25" t="s">
        <v>217</v>
      </c>
      <c r="BM717" s="25" t="s">
        <v>1284</v>
      </c>
    </row>
    <row r="718" s="1" customFormat="1">
      <c r="B718" s="47"/>
      <c r="C718" s="75"/>
      <c r="D718" s="248" t="s">
        <v>219</v>
      </c>
      <c r="E718" s="75"/>
      <c r="F718" s="249" t="s">
        <v>1285</v>
      </c>
      <c r="G718" s="75"/>
      <c r="H718" s="75"/>
      <c r="I718" s="204"/>
      <c r="J718" s="75"/>
      <c r="K718" s="75"/>
      <c r="L718" s="73"/>
      <c r="M718" s="250"/>
      <c r="N718" s="48"/>
      <c r="O718" s="48"/>
      <c r="P718" s="48"/>
      <c r="Q718" s="48"/>
      <c r="R718" s="48"/>
      <c r="S718" s="48"/>
      <c r="T718" s="96"/>
      <c r="AT718" s="25" t="s">
        <v>219</v>
      </c>
      <c r="AU718" s="25" t="s">
        <v>81</v>
      </c>
    </row>
    <row r="719" s="11" customFormat="1" ht="37.44" customHeight="1">
      <c r="B719" s="220"/>
      <c r="C719" s="221"/>
      <c r="D719" s="222" t="s">
        <v>71</v>
      </c>
      <c r="E719" s="223" t="s">
        <v>659</v>
      </c>
      <c r="F719" s="223" t="s">
        <v>660</v>
      </c>
      <c r="G719" s="221"/>
      <c r="H719" s="221"/>
      <c r="I719" s="224"/>
      <c r="J719" s="225">
        <f>BK719</f>
        <v>0</v>
      </c>
      <c r="K719" s="221"/>
      <c r="L719" s="226"/>
      <c r="M719" s="227"/>
      <c r="N719" s="228"/>
      <c r="O719" s="228"/>
      <c r="P719" s="229">
        <f>P720+P863+P873+P878+P886+P897+P926</f>
        <v>0</v>
      </c>
      <c r="Q719" s="228"/>
      <c r="R719" s="229">
        <f>R720+R863+R873+R878+R886+R897+R926</f>
        <v>16.6088478645</v>
      </c>
      <c r="S719" s="228"/>
      <c r="T719" s="230">
        <f>T720+T863+T873+T878+T886+T897+T926</f>
        <v>0.070000000000000007</v>
      </c>
      <c r="AR719" s="231" t="s">
        <v>81</v>
      </c>
      <c r="AT719" s="232" t="s">
        <v>71</v>
      </c>
      <c r="AU719" s="232" t="s">
        <v>72</v>
      </c>
      <c r="AY719" s="231" t="s">
        <v>210</v>
      </c>
      <c r="BK719" s="233">
        <f>BK720+BK863+BK873+BK878+BK886+BK897+BK926</f>
        <v>0</v>
      </c>
    </row>
    <row r="720" s="11" customFormat="1" ht="19.92" customHeight="1">
      <c r="B720" s="220"/>
      <c r="C720" s="221"/>
      <c r="D720" s="222" t="s">
        <v>71</v>
      </c>
      <c r="E720" s="234" t="s">
        <v>661</v>
      </c>
      <c r="F720" s="234" t="s">
        <v>662</v>
      </c>
      <c r="G720" s="221"/>
      <c r="H720" s="221"/>
      <c r="I720" s="224"/>
      <c r="J720" s="235">
        <f>BK720</f>
        <v>0</v>
      </c>
      <c r="K720" s="221"/>
      <c r="L720" s="226"/>
      <c r="M720" s="227"/>
      <c r="N720" s="228"/>
      <c r="O720" s="228"/>
      <c r="P720" s="229">
        <f>SUM(P721:P862)</f>
        <v>0</v>
      </c>
      <c r="Q720" s="228"/>
      <c r="R720" s="229">
        <f>SUM(R721:R862)</f>
        <v>10.1983397445</v>
      </c>
      <c r="S720" s="228"/>
      <c r="T720" s="230">
        <f>SUM(T721:T862)</f>
        <v>0</v>
      </c>
      <c r="AR720" s="231" t="s">
        <v>81</v>
      </c>
      <c r="AT720" s="232" t="s">
        <v>71</v>
      </c>
      <c r="AU720" s="232" t="s">
        <v>79</v>
      </c>
      <c r="AY720" s="231" t="s">
        <v>210</v>
      </c>
      <c r="BK720" s="233">
        <f>SUM(BK721:BK862)</f>
        <v>0</v>
      </c>
    </row>
    <row r="721" s="1" customFormat="1" ht="22.8" customHeight="1">
      <c r="B721" s="47"/>
      <c r="C721" s="236" t="s">
        <v>1286</v>
      </c>
      <c r="D721" s="236" t="s">
        <v>212</v>
      </c>
      <c r="E721" s="237" t="s">
        <v>664</v>
      </c>
      <c r="F721" s="238" t="s">
        <v>665</v>
      </c>
      <c r="G721" s="239" t="s">
        <v>215</v>
      </c>
      <c r="H721" s="240">
        <v>891.77999999999997</v>
      </c>
      <c r="I721" s="241"/>
      <c r="J721" s="242">
        <f>ROUND(I721*H721,2)</f>
        <v>0</v>
      </c>
      <c r="K721" s="238" t="s">
        <v>216</v>
      </c>
      <c r="L721" s="73"/>
      <c r="M721" s="243" t="s">
        <v>21</v>
      </c>
      <c r="N721" s="244" t="s">
        <v>43</v>
      </c>
      <c r="O721" s="48"/>
      <c r="P721" s="245">
        <f>O721*H721</f>
        <v>0</v>
      </c>
      <c r="Q721" s="245">
        <v>0</v>
      </c>
      <c r="R721" s="245">
        <f>Q721*H721</f>
        <v>0</v>
      </c>
      <c r="S721" s="245">
        <v>0</v>
      </c>
      <c r="T721" s="246">
        <f>S721*H721</f>
        <v>0</v>
      </c>
      <c r="AR721" s="25" t="s">
        <v>140</v>
      </c>
      <c r="AT721" s="25" t="s">
        <v>212</v>
      </c>
      <c r="AU721" s="25" t="s">
        <v>81</v>
      </c>
      <c r="AY721" s="25" t="s">
        <v>210</v>
      </c>
      <c r="BE721" s="247">
        <f>IF(N721="základní",J721,0)</f>
        <v>0</v>
      </c>
      <c r="BF721" s="247">
        <f>IF(N721="snížená",J721,0)</f>
        <v>0</v>
      </c>
      <c r="BG721" s="247">
        <f>IF(N721="zákl. přenesená",J721,0)</f>
        <v>0</v>
      </c>
      <c r="BH721" s="247">
        <f>IF(N721="sníž. přenesená",J721,0)</f>
        <v>0</v>
      </c>
      <c r="BI721" s="247">
        <f>IF(N721="nulová",J721,0)</f>
        <v>0</v>
      </c>
      <c r="BJ721" s="25" t="s">
        <v>79</v>
      </c>
      <c r="BK721" s="247">
        <f>ROUND(I721*H721,2)</f>
        <v>0</v>
      </c>
      <c r="BL721" s="25" t="s">
        <v>140</v>
      </c>
      <c r="BM721" s="25" t="s">
        <v>1287</v>
      </c>
    </row>
    <row r="722" s="1" customFormat="1">
      <c r="B722" s="47"/>
      <c r="C722" s="75"/>
      <c r="D722" s="248" t="s">
        <v>219</v>
      </c>
      <c r="E722" s="75"/>
      <c r="F722" s="249" t="s">
        <v>667</v>
      </c>
      <c r="G722" s="75"/>
      <c r="H722" s="75"/>
      <c r="I722" s="204"/>
      <c r="J722" s="75"/>
      <c r="K722" s="75"/>
      <c r="L722" s="73"/>
      <c r="M722" s="250"/>
      <c r="N722" s="48"/>
      <c r="O722" s="48"/>
      <c r="P722" s="48"/>
      <c r="Q722" s="48"/>
      <c r="R722" s="48"/>
      <c r="S722" s="48"/>
      <c r="T722" s="96"/>
      <c r="AT722" s="25" t="s">
        <v>219</v>
      </c>
      <c r="AU722" s="25" t="s">
        <v>81</v>
      </c>
    </row>
    <row r="723" s="12" customFormat="1">
      <c r="B723" s="251"/>
      <c r="C723" s="252"/>
      <c r="D723" s="248" t="s">
        <v>221</v>
      </c>
      <c r="E723" s="253" t="s">
        <v>21</v>
      </c>
      <c r="F723" s="254" t="s">
        <v>801</v>
      </c>
      <c r="G723" s="252"/>
      <c r="H723" s="253" t="s">
        <v>21</v>
      </c>
      <c r="I723" s="255"/>
      <c r="J723" s="252"/>
      <c r="K723" s="252"/>
      <c r="L723" s="256"/>
      <c r="M723" s="257"/>
      <c r="N723" s="258"/>
      <c r="O723" s="258"/>
      <c r="P723" s="258"/>
      <c r="Q723" s="258"/>
      <c r="R723" s="258"/>
      <c r="S723" s="258"/>
      <c r="T723" s="259"/>
      <c r="AT723" s="260" t="s">
        <v>221</v>
      </c>
      <c r="AU723" s="260" t="s">
        <v>81</v>
      </c>
      <c r="AV723" s="12" t="s">
        <v>79</v>
      </c>
      <c r="AW723" s="12" t="s">
        <v>35</v>
      </c>
      <c r="AX723" s="12" t="s">
        <v>72</v>
      </c>
      <c r="AY723" s="260" t="s">
        <v>210</v>
      </c>
    </row>
    <row r="724" s="12" customFormat="1">
      <c r="B724" s="251"/>
      <c r="C724" s="252"/>
      <c r="D724" s="248" t="s">
        <v>221</v>
      </c>
      <c r="E724" s="253" t="s">
        <v>21</v>
      </c>
      <c r="F724" s="254" t="s">
        <v>776</v>
      </c>
      <c r="G724" s="252"/>
      <c r="H724" s="253" t="s">
        <v>21</v>
      </c>
      <c r="I724" s="255"/>
      <c r="J724" s="252"/>
      <c r="K724" s="252"/>
      <c r="L724" s="256"/>
      <c r="M724" s="257"/>
      <c r="N724" s="258"/>
      <c r="O724" s="258"/>
      <c r="P724" s="258"/>
      <c r="Q724" s="258"/>
      <c r="R724" s="258"/>
      <c r="S724" s="258"/>
      <c r="T724" s="259"/>
      <c r="AT724" s="260" t="s">
        <v>221</v>
      </c>
      <c r="AU724" s="260" t="s">
        <v>81</v>
      </c>
      <c r="AV724" s="12" t="s">
        <v>79</v>
      </c>
      <c r="AW724" s="12" t="s">
        <v>35</v>
      </c>
      <c r="AX724" s="12" t="s">
        <v>72</v>
      </c>
      <c r="AY724" s="260" t="s">
        <v>210</v>
      </c>
    </row>
    <row r="725" s="12" customFormat="1">
      <c r="B725" s="251"/>
      <c r="C725" s="252"/>
      <c r="D725" s="248" t="s">
        <v>221</v>
      </c>
      <c r="E725" s="253" t="s">
        <v>21</v>
      </c>
      <c r="F725" s="254" t="s">
        <v>1175</v>
      </c>
      <c r="G725" s="252"/>
      <c r="H725" s="253" t="s">
        <v>21</v>
      </c>
      <c r="I725" s="255"/>
      <c r="J725" s="252"/>
      <c r="K725" s="252"/>
      <c r="L725" s="256"/>
      <c r="M725" s="257"/>
      <c r="N725" s="258"/>
      <c r="O725" s="258"/>
      <c r="P725" s="258"/>
      <c r="Q725" s="258"/>
      <c r="R725" s="258"/>
      <c r="S725" s="258"/>
      <c r="T725" s="259"/>
      <c r="AT725" s="260" t="s">
        <v>221</v>
      </c>
      <c r="AU725" s="260" t="s">
        <v>81</v>
      </c>
      <c r="AV725" s="12" t="s">
        <v>79</v>
      </c>
      <c r="AW725" s="12" t="s">
        <v>35</v>
      </c>
      <c r="AX725" s="12" t="s">
        <v>72</v>
      </c>
      <c r="AY725" s="260" t="s">
        <v>210</v>
      </c>
    </row>
    <row r="726" s="13" customFormat="1">
      <c r="B726" s="261"/>
      <c r="C726" s="262"/>
      <c r="D726" s="248" t="s">
        <v>221</v>
      </c>
      <c r="E726" s="263" t="s">
        <v>21</v>
      </c>
      <c r="F726" s="264" t="s">
        <v>1176</v>
      </c>
      <c r="G726" s="262"/>
      <c r="H726" s="265">
        <v>47</v>
      </c>
      <c r="I726" s="266"/>
      <c r="J726" s="262"/>
      <c r="K726" s="262"/>
      <c r="L726" s="267"/>
      <c r="M726" s="268"/>
      <c r="N726" s="269"/>
      <c r="O726" s="269"/>
      <c r="P726" s="269"/>
      <c r="Q726" s="269"/>
      <c r="R726" s="269"/>
      <c r="S726" s="269"/>
      <c r="T726" s="270"/>
      <c r="AT726" s="271" t="s">
        <v>221</v>
      </c>
      <c r="AU726" s="271" t="s">
        <v>81</v>
      </c>
      <c r="AV726" s="13" t="s">
        <v>81</v>
      </c>
      <c r="AW726" s="13" t="s">
        <v>35</v>
      </c>
      <c r="AX726" s="13" t="s">
        <v>72</v>
      </c>
      <c r="AY726" s="271" t="s">
        <v>210</v>
      </c>
    </row>
    <row r="727" s="13" customFormat="1">
      <c r="B727" s="261"/>
      <c r="C727" s="262"/>
      <c r="D727" s="248" t="s">
        <v>221</v>
      </c>
      <c r="E727" s="263" t="s">
        <v>21</v>
      </c>
      <c r="F727" s="264" t="s">
        <v>1177</v>
      </c>
      <c r="G727" s="262"/>
      <c r="H727" s="265">
        <v>19.780000000000001</v>
      </c>
      <c r="I727" s="266"/>
      <c r="J727" s="262"/>
      <c r="K727" s="262"/>
      <c r="L727" s="267"/>
      <c r="M727" s="268"/>
      <c r="N727" s="269"/>
      <c r="O727" s="269"/>
      <c r="P727" s="269"/>
      <c r="Q727" s="269"/>
      <c r="R727" s="269"/>
      <c r="S727" s="269"/>
      <c r="T727" s="270"/>
      <c r="AT727" s="271" t="s">
        <v>221</v>
      </c>
      <c r="AU727" s="271" t="s">
        <v>81</v>
      </c>
      <c r="AV727" s="13" t="s">
        <v>81</v>
      </c>
      <c r="AW727" s="13" t="s">
        <v>35</v>
      </c>
      <c r="AX727" s="13" t="s">
        <v>72</v>
      </c>
      <c r="AY727" s="271" t="s">
        <v>210</v>
      </c>
    </row>
    <row r="728" s="15" customFormat="1">
      <c r="B728" s="294"/>
      <c r="C728" s="295"/>
      <c r="D728" s="248" t="s">
        <v>221</v>
      </c>
      <c r="E728" s="296" t="s">
        <v>21</v>
      </c>
      <c r="F728" s="297" t="s">
        <v>424</v>
      </c>
      <c r="G728" s="295"/>
      <c r="H728" s="298">
        <v>66.780000000000001</v>
      </c>
      <c r="I728" s="299"/>
      <c r="J728" s="295"/>
      <c r="K728" s="295"/>
      <c r="L728" s="300"/>
      <c r="M728" s="301"/>
      <c r="N728" s="302"/>
      <c r="O728" s="302"/>
      <c r="P728" s="302"/>
      <c r="Q728" s="302"/>
      <c r="R728" s="302"/>
      <c r="S728" s="302"/>
      <c r="T728" s="303"/>
      <c r="AT728" s="304" t="s">
        <v>221</v>
      </c>
      <c r="AU728" s="304" t="s">
        <v>81</v>
      </c>
      <c r="AV728" s="15" t="s">
        <v>233</v>
      </c>
      <c r="AW728" s="15" t="s">
        <v>35</v>
      </c>
      <c r="AX728" s="15" t="s">
        <v>72</v>
      </c>
      <c r="AY728" s="304" t="s">
        <v>210</v>
      </c>
    </row>
    <row r="729" s="12" customFormat="1">
      <c r="B729" s="251"/>
      <c r="C729" s="252"/>
      <c r="D729" s="248" t="s">
        <v>221</v>
      </c>
      <c r="E729" s="253" t="s">
        <v>21</v>
      </c>
      <c r="F729" s="254" t="s">
        <v>845</v>
      </c>
      <c r="G729" s="252"/>
      <c r="H729" s="253" t="s">
        <v>21</v>
      </c>
      <c r="I729" s="255"/>
      <c r="J729" s="252"/>
      <c r="K729" s="252"/>
      <c r="L729" s="256"/>
      <c r="M729" s="257"/>
      <c r="N729" s="258"/>
      <c r="O729" s="258"/>
      <c r="P729" s="258"/>
      <c r="Q729" s="258"/>
      <c r="R729" s="258"/>
      <c r="S729" s="258"/>
      <c r="T729" s="259"/>
      <c r="AT729" s="260" t="s">
        <v>221</v>
      </c>
      <c r="AU729" s="260" t="s">
        <v>81</v>
      </c>
      <c r="AV729" s="12" t="s">
        <v>79</v>
      </c>
      <c r="AW729" s="12" t="s">
        <v>35</v>
      </c>
      <c r="AX729" s="12" t="s">
        <v>72</v>
      </c>
      <c r="AY729" s="260" t="s">
        <v>210</v>
      </c>
    </row>
    <row r="730" s="12" customFormat="1">
      <c r="B730" s="251"/>
      <c r="C730" s="252"/>
      <c r="D730" s="248" t="s">
        <v>221</v>
      </c>
      <c r="E730" s="253" t="s">
        <v>21</v>
      </c>
      <c r="F730" s="254" t="s">
        <v>1048</v>
      </c>
      <c r="G730" s="252"/>
      <c r="H730" s="253" t="s">
        <v>21</v>
      </c>
      <c r="I730" s="255"/>
      <c r="J730" s="252"/>
      <c r="K730" s="252"/>
      <c r="L730" s="256"/>
      <c r="M730" s="257"/>
      <c r="N730" s="258"/>
      <c r="O730" s="258"/>
      <c r="P730" s="258"/>
      <c r="Q730" s="258"/>
      <c r="R730" s="258"/>
      <c r="S730" s="258"/>
      <c r="T730" s="259"/>
      <c r="AT730" s="260" t="s">
        <v>221</v>
      </c>
      <c r="AU730" s="260" t="s">
        <v>81</v>
      </c>
      <c r="AV730" s="12" t="s">
        <v>79</v>
      </c>
      <c r="AW730" s="12" t="s">
        <v>35</v>
      </c>
      <c r="AX730" s="12" t="s">
        <v>72</v>
      </c>
      <c r="AY730" s="260" t="s">
        <v>210</v>
      </c>
    </row>
    <row r="731" s="13" customFormat="1">
      <c r="B731" s="261"/>
      <c r="C731" s="262"/>
      <c r="D731" s="248" t="s">
        <v>221</v>
      </c>
      <c r="E731" s="263" t="s">
        <v>21</v>
      </c>
      <c r="F731" s="264" t="s">
        <v>1197</v>
      </c>
      <c r="G731" s="262"/>
      <c r="H731" s="265">
        <v>172</v>
      </c>
      <c r="I731" s="266"/>
      <c r="J731" s="262"/>
      <c r="K731" s="262"/>
      <c r="L731" s="267"/>
      <c r="M731" s="268"/>
      <c r="N731" s="269"/>
      <c r="O731" s="269"/>
      <c r="P731" s="269"/>
      <c r="Q731" s="269"/>
      <c r="R731" s="269"/>
      <c r="S731" s="269"/>
      <c r="T731" s="270"/>
      <c r="AT731" s="271" t="s">
        <v>221</v>
      </c>
      <c r="AU731" s="271" t="s">
        <v>81</v>
      </c>
      <c r="AV731" s="13" t="s">
        <v>81</v>
      </c>
      <c r="AW731" s="13" t="s">
        <v>35</v>
      </c>
      <c r="AX731" s="13" t="s">
        <v>72</v>
      </c>
      <c r="AY731" s="271" t="s">
        <v>210</v>
      </c>
    </row>
    <row r="732" s="12" customFormat="1">
      <c r="B732" s="251"/>
      <c r="C732" s="252"/>
      <c r="D732" s="248" t="s">
        <v>221</v>
      </c>
      <c r="E732" s="253" t="s">
        <v>21</v>
      </c>
      <c r="F732" s="254" t="s">
        <v>1050</v>
      </c>
      <c r="G732" s="252"/>
      <c r="H732" s="253" t="s">
        <v>21</v>
      </c>
      <c r="I732" s="255"/>
      <c r="J732" s="252"/>
      <c r="K732" s="252"/>
      <c r="L732" s="256"/>
      <c r="M732" s="257"/>
      <c r="N732" s="258"/>
      <c r="O732" s="258"/>
      <c r="P732" s="258"/>
      <c r="Q732" s="258"/>
      <c r="R732" s="258"/>
      <c r="S732" s="258"/>
      <c r="T732" s="259"/>
      <c r="AT732" s="260" t="s">
        <v>221</v>
      </c>
      <c r="AU732" s="260" t="s">
        <v>81</v>
      </c>
      <c r="AV732" s="12" t="s">
        <v>79</v>
      </c>
      <c r="AW732" s="12" t="s">
        <v>35</v>
      </c>
      <c r="AX732" s="12" t="s">
        <v>72</v>
      </c>
      <c r="AY732" s="260" t="s">
        <v>210</v>
      </c>
    </row>
    <row r="733" s="13" customFormat="1">
      <c r="B733" s="261"/>
      <c r="C733" s="262"/>
      <c r="D733" s="248" t="s">
        <v>221</v>
      </c>
      <c r="E733" s="263" t="s">
        <v>21</v>
      </c>
      <c r="F733" s="264" t="s">
        <v>1198</v>
      </c>
      <c r="G733" s="262"/>
      <c r="H733" s="265">
        <v>242</v>
      </c>
      <c r="I733" s="266"/>
      <c r="J733" s="262"/>
      <c r="K733" s="262"/>
      <c r="L733" s="267"/>
      <c r="M733" s="268"/>
      <c r="N733" s="269"/>
      <c r="O733" s="269"/>
      <c r="P733" s="269"/>
      <c r="Q733" s="269"/>
      <c r="R733" s="269"/>
      <c r="S733" s="269"/>
      <c r="T733" s="270"/>
      <c r="AT733" s="271" t="s">
        <v>221</v>
      </c>
      <c r="AU733" s="271" t="s">
        <v>81</v>
      </c>
      <c r="AV733" s="13" t="s">
        <v>81</v>
      </c>
      <c r="AW733" s="13" t="s">
        <v>35</v>
      </c>
      <c r="AX733" s="13" t="s">
        <v>72</v>
      </c>
      <c r="AY733" s="271" t="s">
        <v>210</v>
      </c>
    </row>
    <row r="734" s="12" customFormat="1">
      <c r="B734" s="251"/>
      <c r="C734" s="252"/>
      <c r="D734" s="248" t="s">
        <v>221</v>
      </c>
      <c r="E734" s="253" t="s">
        <v>21</v>
      </c>
      <c r="F734" s="254" t="s">
        <v>1057</v>
      </c>
      <c r="G734" s="252"/>
      <c r="H734" s="253" t="s">
        <v>21</v>
      </c>
      <c r="I734" s="255"/>
      <c r="J734" s="252"/>
      <c r="K734" s="252"/>
      <c r="L734" s="256"/>
      <c r="M734" s="257"/>
      <c r="N734" s="258"/>
      <c r="O734" s="258"/>
      <c r="P734" s="258"/>
      <c r="Q734" s="258"/>
      <c r="R734" s="258"/>
      <c r="S734" s="258"/>
      <c r="T734" s="259"/>
      <c r="AT734" s="260" t="s">
        <v>221</v>
      </c>
      <c r="AU734" s="260" t="s">
        <v>81</v>
      </c>
      <c r="AV734" s="12" t="s">
        <v>79</v>
      </c>
      <c r="AW734" s="12" t="s">
        <v>35</v>
      </c>
      <c r="AX734" s="12" t="s">
        <v>72</v>
      </c>
      <c r="AY734" s="260" t="s">
        <v>210</v>
      </c>
    </row>
    <row r="735" s="13" customFormat="1">
      <c r="B735" s="261"/>
      <c r="C735" s="262"/>
      <c r="D735" s="248" t="s">
        <v>221</v>
      </c>
      <c r="E735" s="263" t="s">
        <v>21</v>
      </c>
      <c r="F735" s="264" t="s">
        <v>1058</v>
      </c>
      <c r="G735" s="262"/>
      <c r="H735" s="265">
        <v>130</v>
      </c>
      <c r="I735" s="266"/>
      <c r="J735" s="262"/>
      <c r="K735" s="262"/>
      <c r="L735" s="267"/>
      <c r="M735" s="268"/>
      <c r="N735" s="269"/>
      <c r="O735" s="269"/>
      <c r="P735" s="269"/>
      <c r="Q735" s="269"/>
      <c r="R735" s="269"/>
      <c r="S735" s="269"/>
      <c r="T735" s="270"/>
      <c r="AT735" s="271" t="s">
        <v>221</v>
      </c>
      <c r="AU735" s="271" t="s">
        <v>81</v>
      </c>
      <c r="AV735" s="13" t="s">
        <v>81</v>
      </c>
      <c r="AW735" s="13" t="s">
        <v>35</v>
      </c>
      <c r="AX735" s="13" t="s">
        <v>72</v>
      </c>
      <c r="AY735" s="271" t="s">
        <v>210</v>
      </c>
    </row>
    <row r="736" s="12" customFormat="1">
      <c r="B736" s="251"/>
      <c r="C736" s="252"/>
      <c r="D736" s="248" t="s">
        <v>221</v>
      </c>
      <c r="E736" s="253" t="s">
        <v>21</v>
      </c>
      <c r="F736" s="254" t="s">
        <v>1069</v>
      </c>
      <c r="G736" s="252"/>
      <c r="H736" s="253" t="s">
        <v>21</v>
      </c>
      <c r="I736" s="255"/>
      <c r="J736" s="252"/>
      <c r="K736" s="252"/>
      <c r="L736" s="256"/>
      <c r="M736" s="257"/>
      <c r="N736" s="258"/>
      <c r="O736" s="258"/>
      <c r="P736" s="258"/>
      <c r="Q736" s="258"/>
      <c r="R736" s="258"/>
      <c r="S736" s="258"/>
      <c r="T736" s="259"/>
      <c r="AT736" s="260" t="s">
        <v>221</v>
      </c>
      <c r="AU736" s="260" t="s">
        <v>81</v>
      </c>
      <c r="AV736" s="12" t="s">
        <v>79</v>
      </c>
      <c r="AW736" s="12" t="s">
        <v>35</v>
      </c>
      <c r="AX736" s="12" t="s">
        <v>72</v>
      </c>
      <c r="AY736" s="260" t="s">
        <v>210</v>
      </c>
    </row>
    <row r="737" s="13" customFormat="1">
      <c r="B737" s="261"/>
      <c r="C737" s="262"/>
      <c r="D737" s="248" t="s">
        <v>221</v>
      </c>
      <c r="E737" s="263" t="s">
        <v>21</v>
      </c>
      <c r="F737" s="264" t="s">
        <v>1199</v>
      </c>
      <c r="G737" s="262"/>
      <c r="H737" s="265">
        <v>240</v>
      </c>
      <c r="I737" s="266"/>
      <c r="J737" s="262"/>
      <c r="K737" s="262"/>
      <c r="L737" s="267"/>
      <c r="M737" s="268"/>
      <c r="N737" s="269"/>
      <c r="O737" s="269"/>
      <c r="P737" s="269"/>
      <c r="Q737" s="269"/>
      <c r="R737" s="269"/>
      <c r="S737" s="269"/>
      <c r="T737" s="270"/>
      <c r="AT737" s="271" t="s">
        <v>221</v>
      </c>
      <c r="AU737" s="271" t="s">
        <v>81</v>
      </c>
      <c r="AV737" s="13" t="s">
        <v>81</v>
      </c>
      <c r="AW737" s="13" t="s">
        <v>35</v>
      </c>
      <c r="AX737" s="13" t="s">
        <v>72</v>
      </c>
      <c r="AY737" s="271" t="s">
        <v>210</v>
      </c>
    </row>
    <row r="738" s="12" customFormat="1">
      <c r="B738" s="251"/>
      <c r="C738" s="252"/>
      <c r="D738" s="248" t="s">
        <v>221</v>
      </c>
      <c r="E738" s="253" t="s">
        <v>21</v>
      </c>
      <c r="F738" s="254" t="s">
        <v>1168</v>
      </c>
      <c r="G738" s="252"/>
      <c r="H738" s="253" t="s">
        <v>21</v>
      </c>
      <c r="I738" s="255"/>
      <c r="J738" s="252"/>
      <c r="K738" s="252"/>
      <c r="L738" s="256"/>
      <c r="M738" s="257"/>
      <c r="N738" s="258"/>
      <c r="O738" s="258"/>
      <c r="P738" s="258"/>
      <c r="Q738" s="258"/>
      <c r="R738" s="258"/>
      <c r="S738" s="258"/>
      <c r="T738" s="259"/>
      <c r="AT738" s="260" t="s">
        <v>221</v>
      </c>
      <c r="AU738" s="260" t="s">
        <v>81</v>
      </c>
      <c r="AV738" s="12" t="s">
        <v>79</v>
      </c>
      <c r="AW738" s="12" t="s">
        <v>35</v>
      </c>
      <c r="AX738" s="12" t="s">
        <v>72</v>
      </c>
      <c r="AY738" s="260" t="s">
        <v>210</v>
      </c>
    </row>
    <row r="739" s="13" customFormat="1">
      <c r="B739" s="261"/>
      <c r="C739" s="262"/>
      <c r="D739" s="248" t="s">
        <v>221</v>
      </c>
      <c r="E739" s="263" t="s">
        <v>21</v>
      </c>
      <c r="F739" s="264" t="s">
        <v>1288</v>
      </c>
      <c r="G739" s="262"/>
      <c r="H739" s="265">
        <v>38</v>
      </c>
      <c r="I739" s="266"/>
      <c r="J739" s="262"/>
      <c r="K739" s="262"/>
      <c r="L739" s="267"/>
      <c r="M739" s="268"/>
      <c r="N739" s="269"/>
      <c r="O739" s="269"/>
      <c r="P739" s="269"/>
      <c r="Q739" s="269"/>
      <c r="R739" s="269"/>
      <c r="S739" s="269"/>
      <c r="T739" s="270"/>
      <c r="AT739" s="271" t="s">
        <v>221</v>
      </c>
      <c r="AU739" s="271" t="s">
        <v>81</v>
      </c>
      <c r="AV739" s="13" t="s">
        <v>81</v>
      </c>
      <c r="AW739" s="13" t="s">
        <v>35</v>
      </c>
      <c r="AX739" s="13" t="s">
        <v>72</v>
      </c>
      <c r="AY739" s="271" t="s">
        <v>210</v>
      </c>
    </row>
    <row r="740" s="12" customFormat="1">
      <c r="B740" s="251"/>
      <c r="C740" s="252"/>
      <c r="D740" s="248" t="s">
        <v>221</v>
      </c>
      <c r="E740" s="253" t="s">
        <v>21</v>
      </c>
      <c r="F740" s="254" t="s">
        <v>846</v>
      </c>
      <c r="G740" s="252"/>
      <c r="H740" s="253" t="s">
        <v>21</v>
      </c>
      <c r="I740" s="255"/>
      <c r="J740" s="252"/>
      <c r="K740" s="252"/>
      <c r="L740" s="256"/>
      <c r="M740" s="257"/>
      <c r="N740" s="258"/>
      <c r="O740" s="258"/>
      <c r="P740" s="258"/>
      <c r="Q740" s="258"/>
      <c r="R740" s="258"/>
      <c r="S740" s="258"/>
      <c r="T740" s="259"/>
      <c r="AT740" s="260" t="s">
        <v>221</v>
      </c>
      <c r="AU740" s="260" t="s">
        <v>81</v>
      </c>
      <c r="AV740" s="12" t="s">
        <v>79</v>
      </c>
      <c r="AW740" s="12" t="s">
        <v>35</v>
      </c>
      <c r="AX740" s="12" t="s">
        <v>72</v>
      </c>
      <c r="AY740" s="260" t="s">
        <v>210</v>
      </c>
    </row>
    <row r="741" s="13" customFormat="1">
      <c r="B741" s="261"/>
      <c r="C741" s="262"/>
      <c r="D741" s="248" t="s">
        <v>221</v>
      </c>
      <c r="E741" s="263" t="s">
        <v>21</v>
      </c>
      <c r="F741" s="264" t="s">
        <v>847</v>
      </c>
      <c r="G741" s="262"/>
      <c r="H741" s="265">
        <v>3</v>
      </c>
      <c r="I741" s="266"/>
      <c r="J741" s="262"/>
      <c r="K741" s="262"/>
      <c r="L741" s="267"/>
      <c r="M741" s="268"/>
      <c r="N741" s="269"/>
      <c r="O741" s="269"/>
      <c r="P741" s="269"/>
      <c r="Q741" s="269"/>
      <c r="R741" s="269"/>
      <c r="S741" s="269"/>
      <c r="T741" s="270"/>
      <c r="AT741" s="271" t="s">
        <v>221</v>
      </c>
      <c r="AU741" s="271" t="s">
        <v>81</v>
      </c>
      <c r="AV741" s="13" t="s">
        <v>81</v>
      </c>
      <c r="AW741" s="13" t="s">
        <v>35</v>
      </c>
      <c r="AX741" s="13" t="s">
        <v>72</v>
      </c>
      <c r="AY741" s="271" t="s">
        <v>210</v>
      </c>
    </row>
    <row r="742" s="15" customFormat="1">
      <c r="B742" s="294"/>
      <c r="C742" s="295"/>
      <c r="D742" s="248" t="s">
        <v>221</v>
      </c>
      <c r="E742" s="296" t="s">
        <v>21</v>
      </c>
      <c r="F742" s="297" t="s">
        <v>424</v>
      </c>
      <c r="G742" s="295"/>
      <c r="H742" s="298">
        <v>825</v>
      </c>
      <c r="I742" s="299"/>
      <c r="J742" s="295"/>
      <c r="K742" s="295"/>
      <c r="L742" s="300"/>
      <c r="M742" s="301"/>
      <c r="N742" s="302"/>
      <c r="O742" s="302"/>
      <c r="P742" s="302"/>
      <c r="Q742" s="302"/>
      <c r="R742" s="302"/>
      <c r="S742" s="302"/>
      <c r="T742" s="303"/>
      <c r="AT742" s="304" t="s">
        <v>221</v>
      </c>
      <c r="AU742" s="304" t="s">
        <v>81</v>
      </c>
      <c r="AV742" s="15" t="s">
        <v>233</v>
      </c>
      <c r="AW742" s="15" t="s">
        <v>35</v>
      </c>
      <c r="AX742" s="15" t="s">
        <v>72</v>
      </c>
      <c r="AY742" s="304" t="s">
        <v>210</v>
      </c>
    </row>
    <row r="743" s="14" customFormat="1">
      <c r="B743" s="272"/>
      <c r="C743" s="273"/>
      <c r="D743" s="248" t="s">
        <v>221</v>
      </c>
      <c r="E743" s="274" t="s">
        <v>21</v>
      </c>
      <c r="F743" s="275" t="s">
        <v>227</v>
      </c>
      <c r="G743" s="273"/>
      <c r="H743" s="276">
        <v>891.77999999999997</v>
      </c>
      <c r="I743" s="277"/>
      <c r="J743" s="273"/>
      <c r="K743" s="273"/>
      <c r="L743" s="278"/>
      <c r="M743" s="279"/>
      <c r="N743" s="280"/>
      <c r="O743" s="280"/>
      <c r="P743" s="280"/>
      <c r="Q743" s="280"/>
      <c r="R743" s="280"/>
      <c r="S743" s="280"/>
      <c r="T743" s="281"/>
      <c r="AT743" s="282" t="s">
        <v>221</v>
      </c>
      <c r="AU743" s="282" t="s">
        <v>81</v>
      </c>
      <c r="AV743" s="14" t="s">
        <v>217</v>
      </c>
      <c r="AW743" s="14" t="s">
        <v>35</v>
      </c>
      <c r="AX743" s="14" t="s">
        <v>79</v>
      </c>
      <c r="AY743" s="282" t="s">
        <v>210</v>
      </c>
    </row>
    <row r="744" s="1" customFormat="1" ht="14.4" customHeight="1">
      <c r="B744" s="47"/>
      <c r="C744" s="284" t="s">
        <v>1289</v>
      </c>
      <c r="D744" s="284" t="s">
        <v>328</v>
      </c>
      <c r="E744" s="285" t="s">
        <v>670</v>
      </c>
      <c r="F744" s="286" t="s">
        <v>671</v>
      </c>
      <c r="G744" s="287" t="s">
        <v>318</v>
      </c>
      <c r="H744" s="288">
        <v>0.26800000000000002</v>
      </c>
      <c r="I744" s="289"/>
      <c r="J744" s="290">
        <f>ROUND(I744*H744,2)</f>
        <v>0</v>
      </c>
      <c r="K744" s="286" t="s">
        <v>216</v>
      </c>
      <c r="L744" s="291"/>
      <c r="M744" s="292" t="s">
        <v>21</v>
      </c>
      <c r="N744" s="293" t="s">
        <v>43</v>
      </c>
      <c r="O744" s="48"/>
      <c r="P744" s="245">
        <f>O744*H744</f>
        <v>0</v>
      </c>
      <c r="Q744" s="245">
        <v>1</v>
      </c>
      <c r="R744" s="245">
        <f>Q744*H744</f>
        <v>0.26800000000000002</v>
      </c>
      <c r="S744" s="245">
        <v>0</v>
      </c>
      <c r="T744" s="246">
        <f>S744*H744</f>
        <v>0</v>
      </c>
      <c r="AR744" s="25" t="s">
        <v>400</v>
      </c>
      <c r="AT744" s="25" t="s">
        <v>328</v>
      </c>
      <c r="AU744" s="25" t="s">
        <v>81</v>
      </c>
      <c r="AY744" s="25" t="s">
        <v>210</v>
      </c>
      <c r="BE744" s="247">
        <f>IF(N744="základní",J744,0)</f>
        <v>0</v>
      </c>
      <c r="BF744" s="247">
        <f>IF(N744="snížená",J744,0)</f>
        <v>0</v>
      </c>
      <c r="BG744" s="247">
        <f>IF(N744="zákl. přenesená",J744,0)</f>
        <v>0</v>
      </c>
      <c r="BH744" s="247">
        <f>IF(N744="sníž. přenesená",J744,0)</f>
        <v>0</v>
      </c>
      <c r="BI744" s="247">
        <f>IF(N744="nulová",J744,0)</f>
        <v>0</v>
      </c>
      <c r="BJ744" s="25" t="s">
        <v>79</v>
      </c>
      <c r="BK744" s="247">
        <f>ROUND(I744*H744,2)</f>
        <v>0</v>
      </c>
      <c r="BL744" s="25" t="s">
        <v>140</v>
      </c>
      <c r="BM744" s="25" t="s">
        <v>1290</v>
      </c>
    </row>
    <row r="745" s="13" customFormat="1">
      <c r="B745" s="261"/>
      <c r="C745" s="262"/>
      <c r="D745" s="248" t="s">
        <v>221</v>
      </c>
      <c r="E745" s="262"/>
      <c r="F745" s="264" t="s">
        <v>1291</v>
      </c>
      <c r="G745" s="262"/>
      <c r="H745" s="265">
        <v>0.26800000000000002</v>
      </c>
      <c r="I745" s="266"/>
      <c r="J745" s="262"/>
      <c r="K745" s="262"/>
      <c r="L745" s="267"/>
      <c r="M745" s="268"/>
      <c r="N745" s="269"/>
      <c r="O745" s="269"/>
      <c r="P745" s="269"/>
      <c r="Q745" s="269"/>
      <c r="R745" s="269"/>
      <c r="S745" s="269"/>
      <c r="T745" s="270"/>
      <c r="AT745" s="271" t="s">
        <v>221</v>
      </c>
      <c r="AU745" s="271" t="s">
        <v>81</v>
      </c>
      <c r="AV745" s="13" t="s">
        <v>81</v>
      </c>
      <c r="AW745" s="13" t="s">
        <v>6</v>
      </c>
      <c r="AX745" s="13" t="s">
        <v>79</v>
      </c>
      <c r="AY745" s="271" t="s">
        <v>210</v>
      </c>
    </row>
    <row r="746" s="1" customFormat="1" ht="22.8" customHeight="1">
      <c r="B746" s="47"/>
      <c r="C746" s="236" t="s">
        <v>1292</v>
      </c>
      <c r="D746" s="236" t="s">
        <v>212</v>
      </c>
      <c r="E746" s="237" t="s">
        <v>1293</v>
      </c>
      <c r="F746" s="238" t="s">
        <v>1294</v>
      </c>
      <c r="G746" s="239" t="s">
        <v>215</v>
      </c>
      <c r="H746" s="240">
        <v>263.36599999999999</v>
      </c>
      <c r="I746" s="241"/>
      <c r="J746" s="242">
        <f>ROUND(I746*H746,2)</f>
        <v>0</v>
      </c>
      <c r="K746" s="238" t="s">
        <v>216</v>
      </c>
      <c r="L746" s="73"/>
      <c r="M746" s="243" t="s">
        <v>21</v>
      </c>
      <c r="N746" s="244" t="s">
        <v>43</v>
      </c>
      <c r="O746" s="48"/>
      <c r="P746" s="245">
        <f>O746*H746</f>
        <v>0</v>
      </c>
      <c r="Q746" s="245">
        <v>0</v>
      </c>
      <c r="R746" s="245">
        <f>Q746*H746</f>
        <v>0</v>
      </c>
      <c r="S746" s="245">
        <v>0</v>
      </c>
      <c r="T746" s="246">
        <f>S746*H746</f>
        <v>0</v>
      </c>
      <c r="AR746" s="25" t="s">
        <v>140</v>
      </c>
      <c r="AT746" s="25" t="s">
        <v>212</v>
      </c>
      <c r="AU746" s="25" t="s">
        <v>81</v>
      </c>
      <c r="AY746" s="25" t="s">
        <v>210</v>
      </c>
      <c r="BE746" s="247">
        <f>IF(N746="základní",J746,0)</f>
        <v>0</v>
      </c>
      <c r="BF746" s="247">
        <f>IF(N746="snížená",J746,0)</f>
        <v>0</v>
      </c>
      <c r="BG746" s="247">
        <f>IF(N746="zákl. přenesená",J746,0)</f>
        <v>0</v>
      </c>
      <c r="BH746" s="247">
        <f>IF(N746="sníž. přenesená",J746,0)</f>
        <v>0</v>
      </c>
      <c r="BI746" s="247">
        <f>IF(N746="nulová",J746,0)</f>
        <v>0</v>
      </c>
      <c r="BJ746" s="25" t="s">
        <v>79</v>
      </c>
      <c r="BK746" s="247">
        <f>ROUND(I746*H746,2)</f>
        <v>0</v>
      </c>
      <c r="BL746" s="25" t="s">
        <v>140</v>
      </c>
      <c r="BM746" s="25" t="s">
        <v>1295</v>
      </c>
    </row>
    <row r="747" s="1" customFormat="1">
      <c r="B747" s="47"/>
      <c r="C747" s="75"/>
      <c r="D747" s="248" t="s">
        <v>219</v>
      </c>
      <c r="E747" s="75"/>
      <c r="F747" s="249" t="s">
        <v>667</v>
      </c>
      <c r="G747" s="75"/>
      <c r="H747" s="75"/>
      <c r="I747" s="204"/>
      <c r="J747" s="75"/>
      <c r="K747" s="75"/>
      <c r="L747" s="73"/>
      <c r="M747" s="250"/>
      <c r="N747" s="48"/>
      <c r="O747" s="48"/>
      <c r="P747" s="48"/>
      <c r="Q747" s="48"/>
      <c r="R747" s="48"/>
      <c r="S747" s="48"/>
      <c r="T747" s="96"/>
      <c r="AT747" s="25" t="s">
        <v>219</v>
      </c>
      <c r="AU747" s="25" t="s">
        <v>81</v>
      </c>
    </row>
    <row r="748" s="12" customFormat="1">
      <c r="B748" s="251"/>
      <c r="C748" s="252"/>
      <c r="D748" s="248" t="s">
        <v>221</v>
      </c>
      <c r="E748" s="253" t="s">
        <v>21</v>
      </c>
      <c r="F748" s="254" t="s">
        <v>801</v>
      </c>
      <c r="G748" s="252"/>
      <c r="H748" s="253" t="s">
        <v>21</v>
      </c>
      <c r="I748" s="255"/>
      <c r="J748" s="252"/>
      <c r="K748" s="252"/>
      <c r="L748" s="256"/>
      <c r="M748" s="257"/>
      <c r="N748" s="258"/>
      <c r="O748" s="258"/>
      <c r="P748" s="258"/>
      <c r="Q748" s="258"/>
      <c r="R748" s="258"/>
      <c r="S748" s="258"/>
      <c r="T748" s="259"/>
      <c r="AT748" s="260" t="s">
        <v>221</v>
      </c>
      <c r="AU748" s="260" t="s">
        <v>81</v>
      </c>
      <c r="AV748" s="12" t="s">
        <v>79</v>
      </c>
      <c r="AW748" s="12" t="s">
        <v>35</v>
      </c>
      <c r="AX748" s="12" t="s">
        <v>72</v>
      </c>
      <c r="AY748" s="260" t="s">
        <v>210</v>
      </c>
    </row>
    <row r="749" s="12" customFormat="1">
      <c r="B749" s="251"/>
      <c r="C749" s="252"/>
      <c r="D749" s="248" t="s">
        <v>221</v>
      </c>
      <c r="E749" s="253" t="s">
        <v>21</v>
      </c>
      <c r="F749" s="254" t="s">
        <v>776</v>
      </c>
      <c r="G749" s="252"/>
      <c r="H749" s="253" t="s">
        <v>21</v>
      </c>
      <c r="I749" s="255"/>
      <c r="J749" s="252"/>
      <c r="K749" s="252"/>
      <c r="L749" s="256"/>
      <c r="M749" s="257"/>
      <c r="N749" s="258"/>
      <c r="O749" s="258"/>
      <c r="P749" s="258"/>
      <c r="Q749" s="258"/>
      <c r="R749" s="258"/>
      <c r="S749" s="258"/>
      <c r="T749" s="259"/>
      <c r="AT749" s="260" t="s">
        <v>221</v>
      </c>
      <c r="AU749" s="260" t="s">
        <v>81</v>
      </c>
      <c r="AV749" s="12" t="s">
        <v>79</v>
      </c>
      <c r="AW749" s="12" t="s">
        <v>35</v>
      </c>
      <c r="AX749" s="12" t="s">
        <v>72</v>
      </c>
      <c r="AY749" s="260" t="s">
        <v>210</v>
      </c>
    </row>
    <row r="750" s="12" customFormat="1">
      <c r="B750" s="251"/>
      <c r="C750" s="252"/>
      <c r="D750" s="248" t="s">
        <v>221</v>
      </c>
      <c r="E750" s="253" t="s">
        <v>21</v>
      </c>
      <c r="F750" s="254" t="s">
        <v>1264</v>
      </c>
      <c r="G750" s="252"/>
      <c r="H750" s="253" t="s">
        <v>21</v>
      </c>
      <c r="I750" s="255"/>
      <c r="J750" s="252"/>
      <c r="K750" s="252"/>
      <c r="L750" s="256"/>
      <c r="M750" s="257"/>
      <c r="N750" s="258"/>
      <c r="O750" s="258"/>
      <c r="P750" s="258"/>
      <c r="Q750" s="258"/>
      <c r="R750" s="258"/>
      <c r="S750" s="258"/>
      <c r="T750" s="259"/>
      <c r="AT750" s="260" t="s">
        <v>221</v>
      </c>
      <c r="AU750" s="260" t="s">
        <v>81</v>
      </c>
      <c r="AV750" s="12" t="s">
        <v>79</v>
      </c>
      <c r="AW750" s="12" t="s">
        <v>35</v>
      </c>
      <c r="AX750" s="12" t="s">
        <v>72</v>
      </c>
      <c r="AY750" s="260" t="s">
        <v>210</v>
      </c>
    </row>
    <row r="751" s="13" customFormat="1">
      <c r="B751" s="261"/>
      <c r="C751" s="262"/>
      <c r="D751" s="248" t="s">
        <v>221</v>
      </c>
      <c r="E751" s="263" t="s">
        <v>21</v>
      </c>
      <c r="F751" s="264" t="s">
        <v>1265</v>
      </c>
      <c r="G751" s="262"/>
      <c r="H751" s="265">
        <v>32.945999999999998</v>
      </c>
      <c r="I751" s="266"/>
      <c r="J751" s="262"/>
      <c r="K751" s="262"/>
      <c r="L751" s="267"/>
      <c r="M751" s="268"/>
      <c r="N751" s="269"/>
      <c r="O751" s="269"/>
      <c r="P751" s="269"/>
      <c r="Q751" s="269"/>
      <c r="R751" s="269"/>
      <c r="S751" s="269"/>
      <c r="T751" s="270"/>
      <c r="AT751" s="271" t="s">
        <v>221</v>
      </c>
      <c r="AU751" s="271" t="s">
        <v>81</v>
      </c>
      <c r="AV751" s="13" t="s">
        <v>81</v>
      </c>
      <c r="AW751" s="13" t="s">
        <v>35</v>
      </c>
      <c r="AX751" s="13" t="s">
        <v>72</v>
      </c>
      <c r="AY751" s="271" t="s">
        <v>210</v>
      </c>
    </row>
    <row r="752" s="13" customFormat="1">
      <c r="B752" s="261"/>
      <c r="C752" s="262"/>
      <c r="D752" s="248" t="s">
        <v>221</v>
      </c>
      <c r="E752" s="263" t="s">
        <v>21</v>
      </c>
      <c r="F752" s="264" t="s">
        <v>1266</v>
      </c>
      <c r="G752" s="262"/>
      <c r="H752" s="265">
        <v>21.850000000000001</v>
      </c>
      <c r="I752" s="266"/>
      <c r="J752" s="262"/>
      <c r="K752" s="262"/>
      <c r="L752" s="267"/>
      <c r="M752" s="268"/>
      <c r="N752" s="269"/>
      <c r="O752" s="269"/>
      <c r="P752" s="269"/>
      <c r="Q752" s="269"/>
      <c r="R752" s="269"/>
      <c r="S752" s="269"/>
      <c r="T752" s="270"/>
      <c r="AT752" s="271" t="s">
        <v>221</v>
      </c>
      <c r="AU752" s="271" t="s">
        <v>81</v>
      </c>
      <c r="AV752" s="13" t="s">
        <v>81</v>
      </c>
      <c r="AW752" s="13" t="s">
        <v>35</v>
      </c>
      <c r="AX752" s="13" t="s">
        <v>72</v>
      </c>
      <c r="AY752" s="271" t="s">
        <v>210</v>
      </c>
    </row>
    <row r="753" s="15" customFormat="1">
      <c r="B753" s="294"/>
      <c r="C753" s="295"/>
      <c r="D753" s="248" t="s">
        <v>221</v>
      </c>
      <c r="E753" s="296" t="s">
        <v>21</v>
      </c>
      <c r="F753" s="297" t="s">
        <v>424</v>
      </c>
      <c r="G753" s="295"/>
      <c r="H753" s="298">
        <v>54.795999999999999</v>
      </c>
      <c r="I753" s="299"/>
      <c r="J753" s="295"/>
      <c r="K753" s="295"/>
      <c r="L753" s="300"/>
      <c r="M753" s="301"/>
      <c r="N753" s="302"/>
      <c r="O753" s="302"/>
      <c r="P753" s="302"/>
      <c r="Q753" s="302"/>
      <c r="R753" s="302"/>
      <c r="S753" s="302"/>
      <c r="T753" s="303"/>
      <c r="AT753" s="304" t="s">
        <v>221</v>
      </c>
      <c r="AU753" s="304" t="s">
        <v>81</v>
      </c>
      <c r="AV753" s="15" t="s">
        <v>233</v>
      </c>
      <c r="AW753" s="15" t="s">
        <v>35</v>
      </c>
      <c r="AX753" s="15" t="s">
        <v>72</v>
      </c>
      <c r="AY753" s="304" t="s">
        <v>210</v>
      </c>
    </row>
    <row r="754" s="12" customFormat="1">
      <c r="B754" s="251"/>
      <c r="C754" s="252"/>
      <c r="D754" s="248" t="s">
        <v>221</v>
      </c>
      <c r="E754" s="253" t="s">
        <v>21</v>
      </c>
      <c r="F754" s="254" t="s">
        <v>759</v>
      </c>
      <c r="G754" s="252"/>
      <c r="H754" s="253" t="s">
        <v>21</v>
      </c>
      <c r="I754" s="255"/>
      <c r="J754" s="252"/>
      <c r="K754" s="252"/>
      <c r="L754" s="256"/>
      <c r="M754" s="257"/>
      <c r="N754" s="258"/>
      <c r="O754" s="258"/>
      <c r="P754" s="258"/>
      <c r="Q754" s="258"/>
      <c r="R754" s="258"/>
      <c r="S754" s="258"/>
      <c r="T754" s="259"/>
      <c r="AT754" s="260" t="s">
        <v>221</v>
      </c>
      <c r="AU754" s="260" t="s">
        <v>81</v>
      </c>
      <c r="AV754" s="12" t="s">
        <v>79</v>
      </c>
      <c r="AW754" s="12" t="s">
        <v>35</v>
      </c>
      <c r="AX754" s="12" t="s">
        <v>72</v>
      </c>
      <c r="AY754" s="260" t="s">
        <v>210</v>
      </c>
    </row>
    <row r="755" s="13" customFormat="1">
      <c r="B755" s="261"/>
      <c r="C755" s="262"/>
      <c r="D755" s="248" t="s">
        <v>221</v>
      </c>
      <c r="E755" s="263" t="s">
        <v>21</v>
      </c>
      <c r="F755" s="264" t="s">
        <v>935</v>
      </c>
      <c r="G755" s="262"/>
      <c r="H755" s="265">
        <v>7.2000000000000002</v>
      </c>
      <c r="I755" s="266"/>
      <c r="J755" s="262"/>
      <c r="K755" s="262"/>
      <c r="L755" s="267"/>
      <c r="M755" s="268"/>
      <c r="N755" s="269"/>
      <c r="O755" s="269"/>
      <c r="P755" s="269"/>
      <c r="Q755" s="269"/>
      <c r="R755" s="269"/>
      <c r="S755" s="269"/>
      <c r="T755" s="270"/>
      <c r="AT755" s="271" t="s">
        <v>221</v>
      </c>
      <c r="AU755" s="271" t="s">
        <v>81</v>
      </c>
      <c r="AV755" s="13" t="s">
        <v>81</v>
      </c>
      <c r="AW755" s="13" t="s">
        <v>35</v>
      </c>
      <c r="AX755" s="13" t="s">
        <v>72</v>
      </c>
      <c r="AY755" s="271" t="s">
        <v>210</v>
      </c>
    </row>
    <row r="756" s="13" customFormat="1">
      <c r="B756" s="261"/>
      <c r="C756" s="262"/>
      <c r="D756" s="248" t="s">
        <v>221</v>
      </c>
      <c r="E756" s="263" t="s">
        <v>21</v>
      </c>
      <c r="F756" s="264" t="s">
        <v>1296</v>
      </c>
      <c r="G756" s="262"/>
      <c r="H756" s="265">
        <v>9</v>
      </c>
      <c r="I756" s="266"/>
      <c r="J756" s="262"/>
      <c r="K756" s="262"/>
      <c r="L756" s="267"/>
      <c r="M756" s="268"/>
      <c r="N756" s="269"/>
      <c r="O756" s="269"/>
      <c r="P756" s="269"/>
      <c r="Q756" s="269"/>
      <c r="R756" s="269"/>
      <c r="S756" s="269"/>
      <c r="T756" s="270"/>
      <c r="AT756" s="271" t="s">
        <v>221</v>
      </c>
      <c r="AU756" s="271" t="s">
        <v>81</v>
      </c>
      <c r="AV756" s="13" t="s">
        <v>81</v>
      </c>
      <c r="AW756" s="13" t="s">
        <v>35</v>
      </c>
      <c r="AX756" s="13" t="s">
        <v>72</v>
      </c>
      <c r="AY756" s="271" t="s">
        <v>210</v>
      </c>
    </row>
    <row r="757" s="13" customFormat="1">
      <c r="B757" s="261"/>
      <c r="C757" s="262"/>
      <c r="D757" s="248" t="s">
        <v>221</v>
      </c>
      <c r="E757" s="263" t="s">
        <v>21</v>
      </c>
      <c r="F757" s="264" t="s">
        <v>936</v>
      </c>
      <c r="G757" s="262"/>
      <c r="H757" s="265">
        <v>3.8399999999999999</v>
      </c>
      <c r="I757" s="266"/>
      <c r="J757" s="262"/>
      <c r="K757" s="262"/>
      <c r="L757" s="267"/>
      <c r="M757" s="268"/>
      <c r="N757" s="269"/>
      <c r="O757" s="269"/>
      <c r="P757" s="269"/>
      <c r="Q757" s="269"/>
      <c r="R757" s="269"/>
      <c r="S757" s="269"/>
      <c r="T757" s="270"/>
      <c r="AT757" s="271" t="s">
        <v>221</v>
      </c>
      <c r="AU757" s="271" t="s">
        <v>81</v>
      </c>
      <c r="AV757" s="13" t="s">
        <v>81</v>
      </c>
      <c r="AW757" s="13" t="s">
        <v>35</v>
      </c>
      <c r="AX757" s="13" t="s">
        <v>72</v>
      </c>
      <c r="AY757" s="271" t="s">
        <v>210</v>
      </c>
    </row>
    <row r="758" s="15" customFormat="1">
      <c r="B758" s="294"/>
      <c r="C758" s="295"/>
      <c r="D758" s="248" t="s">
        <v>221</v>
      </c>
      <c r="E758" s="296" t="s">
        <v>21</v>
      </c>
      <c r="F758" s="297" t="s">
        <v>424</v>
      </c>
      <c r="G758" s="295"/>
      <c r="H758" s="298">
        <v>20.039999999999999</v>
      </c>
      <c r="I758" s="299"/>
      <c r="J758" s="295"/>
      <c r="K758" s="295"/>
      <c r="L758" s="300"/>
      <c r="M758" s="301"/>
      <c r="N758" s="302"/>
      <c r="O758" s="302"/>
      <c r="P758" s="302"/>
      <c r="Q758" s="302"/>
      <c r="R758" s="302"/>
      <c r="S758" s="302"/>
      <c r="T758" s="303"/>
      <c r="AT758" s="304" t="s">
        <v>221</v>
      </c>
      <c r="AU758" s="304" t="s">
        <v>81</v>
      </c>
      <c r="AV758" s="15" t="s">
        <v>233</v>
      </c>
      <c r="AW758" s="15" t="s">
        <v>35</v>
      </c>
      <c r="AX758" s="15" t="s">
        <v>72</v>
      </c>
      <c r="AY758" s="304" t="s">
        <v>210</v>
      </c>
    </row>
    <row r="759" s="12" customFormat="1">
      <c r="B759" s="251"/>
      <c r="C759" s="252"/>
      <c r="D759" s="248" t="s">
        <v>221</v>
      </c>
      <c r="E759" s="253" t="s">
        <v>21</v>
      </c>
      <c r="F759" s="254" t="s">
        <v>845</v>
      </c>
      <c r="G759" s="252"/>
      <c r="H759" s="253" t="s">
        <v>21</v>
      </c>
      <c r="I759" s="255"/>
      <c r="J759" s="252"/>
      <c r="K759" s="252"/>
      <c r="L759" s="256"/>
      <c r="M759" s="257"/>
      <c r="N759" s="258"/>
      <c r="O759" s="258"/>
      <c r="P759" s="258"/>
      <c r="Q759" s="258"/>
      <c r="R759" s="258"/>
      <c r="S759" s="258"/>
      <c r="T759" s="259"/>
      <c r="AT759" s="260" t="s">
        <v>221</v>
      </c>
      <c r="AU759" s="260" t="s">
        <v>81</v>
      </c>
      <c r="AV759" s="12" t="s">
        <v>79</v>
      </c>
      <c r="AW759" s="12" t="s">
        <v>35</v>
      </c>
      <c r="AX759" s="12" t="s">
        <v>72</v>
      </c>
      <c r="AY759" s="260" t="s">
        <v>210</v>
      </c>
    </row>
    <row r="760" s="12" customFormat="1">
      <c r="B760" s="251"/>
      <c r="C760" s="252"/>
      <c r="D760" s="248" t="s">
        <v>221</v>
      </c>
      <c r="E760" s="253" t="s">
        <v>21</v>
      </c>
      <c r="F760" s="254" t="s">
        <v>1297</v>
      </c>
      <c r="G760" s="252"/>
      <c r="H760" s="253" t="s">
        <v>21</v>
      </c>
      <c r="I760" s="255"/>
      <c r="J760" s="252"/>
      <c r="K760" s="252"/>
      <c r="L760" s="256"/>
      <c r="M760" s="257"/>
      <c r="N760" s="258"/>
      <c r="O760" s="258"/>
      <c r="P760" s="258"/>
      <c r="Q760" s="258"/>
      <c r="R760" s="258"/>
      <c r="S760" s="258"/>
      <c r="T760" s="259"/>
      <c r="AT760" s="260" t="s">
        <v>221</v>
      </c>
      <c r="AU760" s="260" t="s">
        <v>81</v>
      </c>
      <c r="AV760" s="12" t="s">
        <v>79</v>
      </c>
      <c r="AW760" s="12" t="s">
        <v>35</v>
      </c>
      <c r="AX760" s="12" t="s">
        <v>72</v>
      </c>
      <c r="AY760" s="260" t="s">
        <v>210</v>
      </c>
    </row>
    <row r="761" s="13" customFormat="1">
      <c r="B761" s="261"/>
      <c r="C761" s="262"/>
      <c r="D761" s="248" t="s">
        <v>221</v>
      </c>
      <c r="E761" s="263" t="s">
        <v>21</v>
      </c>
      <c r="F761" s="264" t="s">
        <v>1132</v>
      </c>
      <c r="G761" s="262"/>
      <c r="H761" s="265">
        <v>24</v>
      </c>
      <c r="I761" s="266"/>
      <c r="J761" s="262"/>
      <c r="K761" s="262"/>
      <c r="L761" s="267"/>
      <c r="M761" s="268"/>
      <c r="N761" s="269"/>
      <c r="O761" s="269"/>
      <c r="P761" s="269"/>
      <c r="Q761" s="269"/>
      <c r="R761" s="269"/>
      <c r="S761" s="269"/>
      <c r="T761" s="270"/>
      <c r="AT761" s="271" t="s">
        <v>221</v>
      </c>
      <c r="AU761" s="271" t="s">
        <v>81</v>
      </c>
      <c r="AV761" s="13" t="s">
        <v>81</v>
      </c>
      <c r="AW761" s="13" t="s">
        <v>35</v>
      </c>
      <c r="AX761" s="13" t="s">
        <v>72</v>
      </c>
      <c r="AY761" s="271" t="s">
        <v>210</v>
      </c>
    </row>
    <row r="762" s="12" customFormat="1">
      <c r="B762" s="251"/>
      <c r="C762" s="252"/>
      <c r="D762" s="248" t="s">
        <v>221</v>
      </c>
      <c r="E762" s="253" t="s">
        <v>21</v>
      </c>
      <c r="F762" s="254" t="s">
        <v>1089</v>
      </c>
      <c r="G762" s="252"/>
      <c r="H762" s="253" t="s">
        <v>21</v>
      </c>
      <c r="I762" s="255"/>
      <c r="J762" s="252"/>
      <c r="K762" s="252"/>
      <c r="L762" s="256"/>
      <c r="M762" s="257"/>
      <c r="N762" s="258"/>
      <c r="O762" s="258"/>
      <c r="P762" s="258"/>
      <c r="Q762" s="258"/>
      <c r="R762" s="258"/>
      <c r="S762" s="258"/>
      <c r="T762" s="259"/>
      <c r="AT762" s="260" t="s">
        <v>221</v>
      </c>
      <c r="AU762" s="260" t="s">
        <v>81</v>
      </c>
      <c r="AV762" s="12" t="s">
        <v>79</v>
      </c>
      <c r="AW762" s="12" t="s">
        <v>35</v>
      </c>
      <c r="AX762" s="12" t="s">
        <v>72</v>
      </c>
      <c r="AY762" s="260" t="s">
        <v>210</v>
      </c>
    </row>
    <row r="763" s="13" customFormat="1">
      <c r="B763" s="261"/>
      <c r="C763" s="262"/>
      <c r="D763" s="248" t="s">
        <v>221</v>
      </c>
      <c r="E763" s="263" t="s">
        <v>21</v>
      </c>
      <c r="F763" s="264" t="s">
        <v>1090</v>
      </c>
      <c r="G763" s="262"/>
      <c r="H763" s="265">
        <v>65</v>
      </c>
      <c r="I763" s="266"/>
      <c r="J763" s="262"/>
      <c r="K763" s="262"/>
      <c r="L763" s="267"/>
      <c r="M763" s="268"/>
      <c r="N763" s="269"/>
      <c r="O763" s="269"/>
      <c r="P763" s="269"/>
      <c r="Q763" s="269"/>
      <c r="R763" s="269"/>
      <c r="S763" s="269"/>
      <c r="T763" s="270"/>
      <c r="AT763" s="271" t="s">
        <v>221</v>
      </c>
      <c r="AU763" s="271" t="s">
        <v>81</v>
      </c>
      <c r="AV763" s="13" t="s">
        <v>81</v>
      </c>
      <c r="AW763" s="13" t="s">
        <v>35</v>
      </c>
      <c r="AX763" s="13" t="s">
        <v>72</v>
      </c>
      <c r="AY763" s="271" t="s">
        <v>210</v>
      </c>
    </row>
    <row r="764" s="12" customFormat="1">
      <c r="B764" s="251"/>
      <c r="C764" s="252"/>
      <c r="D764" s="248" t="s">
        <v>221</v>
      </c>
      <c r="E764" s="253" t="s">
        <v>21</v>
      </c>
      <c r="F764" s="254" t="s">
        <v>1087</v>
      </c>
      <c r="G764" s="252"/>
      <c r="H764" s="253" t="s">
        <v>21</v>
      </c>
      <c r="I764" s="255"/>
      <c r="J764" s="252"/>
      <c r="K764" s="252"/>
      <c r="L764" s="256"/>
      <c r="M764" s="257"/>
      <c r="N764" s="258"/>
      <c r="O764" s="258"/>
      <c r="P764" s="258"/>
      <c r="Q764" s="258"/>
      <c r="R764" s="258"/>
      <c r="S764" s="258"/>
      <c r="T764" s="259"/>
      <c r="AT764" s="260" t="s">
        <v>221</v>
      </c>
      <c r="AU764" s="260" t="s">
        <v>81</v>
      </c>
      <c r="AV764" s="12" t="s">
        <v>79</v>
      </c>
      <c r="AW764" s="12" t="s">
        <v>35</v>
      </c>
      <c r="AX764" s="12" t="s">
        <v>72</v>
      </c>
      <c r="AY764" s="260" t="s">
        <v>210</v>
      </c>
    </row>
    <row r="765" s="13" customFormat="1">
      <c r="B765" s="261"/>
      <c r="C765" s="262"/>
      <c r="D765" s="248" t="s">
        <v>221</v>
      </c>
      <c r="E765" s="263" t="s">
        <v>21</v>
      </c>
      <c r="F765" s="264" t="s">
        <v>1088</v>
      </c>
      <c r="G765" s="262"/>
      <c r="H765" s="265">
        <v>79.799999999999997</v>
      </c>
      <c r="I765" s="266"/>
      <c r="J765" s="262"/>
      <c r="K765" s="262"/>
      <c r="L765" s="267"/>
      <c r="M765" s="268"/>
      <c r="N765" s="269"/>
      <c r="O765" s="269"/>
      <c r="P765" s="269"/>
      <c r="Q765" s="269"/>
      <c r="R765" s="269"/>
      <c r="S765" s="269"/>
      <c r="T765" s="270"/>
      <c r="AT765" s="271" t="s">
        <v>221</v>
      </c>
      <c r="AU765" s="271" t="s">
        <v>81</v>
      </c>
      <c r="AV765" s="13" t="s">
        <v>81</v>
      </c>
      <c r="AW765" s="13" t="s">
        <v>35</v>
      </c>
      <c r="AX765" s="13" t="s">
        <v>72</v>
      </c>
      <c r="AY765" s="271" t="s">
        <v>210</v>
      </c>
    </row>
    <row r="766" s="12" customFormat="1">
      <c r="B766" s="251"/>
      <c r="C766" s="252"/>
      <c r="D766" s="248" t="s">
        <v>221</v>
      </c>
      <c r="E766" s="253" t="s">
        <v>21</v>
      </c>
      <c r="F766" s="254" t="s">
        <v>1078</v>
      </c>
      <c r="G766" s="252"/>
      <c r="H766" s="253" t="s">
        <v>21</v>
      </c>
      <c r="I766" s="255"/>
      <c r="J766" s="252"/>
      <c r="K766" s="252"/>
      <c r="L766" s="256"/>
      <c r="M766" s="257"/>
      <c r="N766" s="258"/>
      <c r="O766" s="258"/>
      <c r="P766" s="258"/>
      <c r="Q766" s="258"/>
      <c r="R766" s="258"/>
      <c r="S766" s="258"/>
      <c r="T766" s="259"/>
      <c r="AT766" s="260" t="s">
        <v>221</v>
      </c>
      <c r="AU766" s="260" t="s">
        <v>81</v>
      </c>
      <c r="AV766" s="12" t="s">
        <v>79</v>
      </c>
      <c r="AW766" s="12" t="s">
        <v>35</v>
      </c>
      <c r="AX766" s="12" t="s">
        <v>72</v>
      </c>
      <c r="AY766" s="260" t="s">
        <v>210</v>
      </c>
    </row>
    <row r="767" s="13" customFormat="1">
      <c r="B767" s="261"/>
      <c r="C767" s="262"/>
      <c r="D767" s="248" t="s">
        <v>221</v>
      </c>
      <c r="E767" s="263" t="s">
        <v>21</v>
      </c>
      <c r="F767" s="264" t="s">
        <v>1079</v>
      </c>
      <c r="G767" s="262"/>
      <c r="H767" s="265">
        <v>10.73</v>
      </c>
      <c r="I767" s="266"/>
      <c r="J767" s="262"/>
      <c r="K767" s="262"/>
      <c r="L767" s="267"/>
      <c r="M767" s="268"/>
      <c r="N767" s="269"/>
      <c r="O767" s="269"/>
      <c r="P767" s="269"/>
      <c r="Q767" s="269"/>
      <c r="R767" s="269"/>
      <c r="S767" s="269"/>
      <c r="T767" s="270"/>
      <c r="AT767" s="271" t="s">
        <v>221</v>
      </c>
      <c r="AU767" s="271" t="s">
        <v>81</v>
      </c>
      <c r="AV767" s="13" t="s">
        <v>81</v>
      </c>
      <c r="AW767" s="13" t="s">
        <v>35</v>
      </c>
      <c r="AX767" s="13" t="s">
        <v>72</v>
      </c>
      <c r="AY767" s="271" t="s">
        <v>210</v>
      </c>
    </row>
    <row r="768" s="12" customFormat="1">
      <c r="B768" s="251"/>
      <c r="C768" s="252"/>
      <c r="D768" s="248" t="s">
        <v>221</v>
      </c>
      <c r="E768" s="253" t="s">
        <v>21</v>
      </c>
      <c r="F768" s="254" t="s">
        <v>1298</v>
      </c>
      <c r="G768" s="252"/>
      <c r="H768" s="253" t="s">
        <v>21</v>
      </c>
      <c r="I768" s="255"/>
      <c r="J768" s="252"/>
      <c r="K768" s="252"/>
      <c r="L768" s="256"/>
      <c r="M768" s="257"/>
      <c r="N768" s="258"/>
      <c r="O768" s="258"/>
      <c r="P768" s="258"/>
      <c r="Q768" s="258"/>
      <c r="R768" s="258"/>
      <c r="S768" s="258"/>
      <c r="T768" s="259"/>
      <c r="AT768" s="260" t="s">
        <v>221</v>
      </c>
      <c r="AU768" s="260" t="s">
        <v>81</v>
      </c>
      <c r="AV768" s="12" t="s">
        <v>79</v>
      </c>
      <c r="AW768" s="12" t="s">
        <v>35</v>
      </c>
      <c r="AX768" s="12" t="s">
        <v>72</v>
      </c>
      <c r="AY768" s="260" t="s">
        <v>210</v>
      </c>
    </row>
    <row r="769" s="13" customFormat="1">
      <c r="B769" s="261"/>
      <c r="C769" s="262"/>
      <c r="D769" s="248" t="s">
        <v>221</v>
      </c>
      <c r="E769" s="263" t="s">
        <v>21</v>
      </c>
      <c r="F769" s="264" t="s">
        <v>532</v>
      </c>
      <c r="G769" s="262"/>
      <c r="H769" s="265">
        <v>9</v>
      </c>
      <c r="I769" s="266"/>
      <c r="J769" s="262"/>
      <c r="K769" s="262"/>
      <c r="L769" s="267"/>
      <c r="M769" s="268"/>
      <c r="N769" s="269"/>
      <c r="O769" s="269"/>
      <c r="P769" s="269"/>
      <c r="Q769" s="269"/>
      <c r="R769" s="269"/>
      <c r="S769" s="269"/>
      <c r="T769" s="270"/>
      <c r="AT769" s="271" t="s">
        <v>221</v>
      </c>
      <c r="AU769" s="271" t="s">
        <v>81</v>
      </c>
      <c r="AV769" s="13" t="s">
        <v>81</v>
      </c>
      <c r="AW769" s="13" t="s">
        <v>35</v>
      </c>
      <c r="AX769" s="13" t="s">
        <v>72</v>
      </c>
      <c r="AY769" s="271" t="s">
        <v>210</v>
      </c>
    </row>
    <row r="770" s="15" customFormat="1">
      <c r="B770" s="294"/>
      <c r="C770" s="295"/>
      <c r="D770" s="248" t="s">
        <v>221</v>
      </c>
      <c r="E770" s="296" t="s">
        <v>21</v>
      </c>
      <c r="F770" s="297" t="s">
        <v>424</v>
      </c>
      <c r="G770" s="295"/>
      <c r="H770" s="298">
        <v>188.53</v>
      </c>
      <c r="I770" s="299"/>
      <c r="J770" s="295"/>
      <c r="K770" s="295"/>
      <c r="L770" s="300"/>
      <c r="M770" s="301"/>
      <c r="N770" s="302"/>
      <c r="O770" s="302"/>
      <c r="P770" s="302"/>
      <c r="Q770" s="302"/>
      <c r="R770" s="302"/>
      <c r="S770" s="302"/>
      <c r="T770" s="303"/>
      <c r="AT770" s="304" t="s">
        <v>221</v>
      </c>
      <c r="AU770" s="304" t="s">
        <v>81</v>
      </c>
      <c r="AV770" s="15" t="s">
        <v>233</v>
      </c>
      <c r="AW770" s="15" t="s">
        <v>35</v>
      </c>
      <c r="AX770" s="15" t="s">
        <v>72</v>
      </c>
      <c r="AY770" s="304" t="s">
        <v>210</v>
      </c>
    </row>
    <row r="771" s="14" customFormat="1">
      <c r="B771" s="272"/>
      <c r="C771" s="273"/>
      <c r="D771" s="248" t="s">
        <v>221</v>
      </c>
      <c r="E771" s="274" t="s">
        <v>21</v>
      </c>
      <c r="F771" s="275" t="s">
        <v>227</v>
      </c>
      <c r="G771" s="273"/>
      <c r="H771" s="276">
        <v>263.36599999999999</v>
      </c>
      <c r="I771" s="277"/>
      <c r="J771" s="273"/>
      <c r="K771" s="273"/>
      <c r="L771" s="278"/>
      <c r="M771" s="279"/>
      <c r="N771" s="280"/>
      <c r="O771" s="280"/>
      <c r="P771" s="280"/>
      <c r="Q771" s="280"/>
      <c r="R771" s="280"/>
      <c r="S771" s="280"/>
      <c r="T771" s="281"/>
      <c r="AT771" s="282" t="s">
        <v>221</v>
      </c>
      <c r="AU771" s="282" t="s">
        <v>81</v>
      </c>
      <c r="AV771" s="14" t="s">
        <v>217</v>
      </c>
      <c r="AW771" s="14" t="s">
        <v>35</v>
      </c>
      <c r="AX771" s="14" t="s">
        <v>79</v>
      </c>
      <c r="AY771" s="282" t="s">
        <v>210</v>
      </c>
    </row>
    <row r="772" s="1" customFormat="1" ht="14.4" customHeight="1">
      <c r="B772" s="47"/>
      <c r="C772" s="284" t="s">
        <v>1299</v>
      </c>
      <c r="D772" s="284" t="s">
        <v>328</v>
      </c>
      <c r="E772" s="285" t="s">
        <v>670</v>
      </c>
      <c r="F772" s="286" t="s">
        <v>671</v>
      </c>
      <c r="G772" s="287" t="s">
        <v>318</v>
      </c>
      <c r="H772" s="288">
        <v>0.091999999999999998</v>
      </c>
      <c r="I772" s="289"/>
      <c r="J772" s="290">
        <f>ROUND(I772*H772,2)</f>
        <v>0</v>
      </c>
      <c r="K772" s="286" t="s">
        <v>216</v>
      </c>
      <c r="L772" s="291"/>
      <c r="M772" s="292" t="s">
        <v>21</v>
      </c>
      <c r="N772" s="293" t="s">
        <v>43</v>
      </c>
      <c r="O772" s="48"/>
      <c r="P772" s="245">
        <f>O772*H772</f>
        <v>0</v>
      </c>
      <c r="Q772" s="245">
        <v>1</v>
      </c>
      <c r="R772" s="245">
        <f>Q772*H772</f>
        <v>0.091999999999999998</v>
      </c>
      <c r="S772" s="245">
        <v>0</v>
      </c>
      <c r="T772" s="246">
        <f>S772*H772</f>
        <v>0</v>
      </c>
      <c r="AR772" s="25" t="s">
        <v>400</v>
      </c>
      <c r="AT772" s="25" t="s">
        <v>328</v>
      </c>
      <c r="AU772" s="25" t="s">
        <v>81</v>
      </c>
      <c r="AY772" s="25" t="s">
        <v>210</v>
      </c>
      <c r="BE772" s="247">
        <f>IF(N772="základní",J772,0)</f>
        <v>0</v>
      </c>
      <c r="BF772" s="247">
        <f>IF(N772="snížená",J772,0)</f>
        <v>0</v>
      </c>
      <c r="BG772" s="247">
        <f>IF(N772="zákl. přenesená",J772,0)</f>
        <v>0</v>
      </c>
      <c r="BH772" s="247">
        <f>IF(N772="sníž. přenesená",J772,0)</f>
        <v>0</v>
      </c>
      <c r="BI772" s="247">
        <f>IF(N772="nulová",J772,0)</f>
        <v>0</v>
      </c>
      <c r="BJ772" s="25" t="s">
        <v>79</v>
      </c>
      <c r="BK772" s="247">
        <f>ROUND(I772*H772,2)</f>
        <v>0</v>
      </c>
      <c r="BL772" s="25" t="s">
        <v>140</v>
      </c>
      <c r="BM772" s="25" t="s">
        <v>1300</v>
      </c>
    </row>
    <row r="773" s="13" customFormat="1">
      <c r="B773" s="261"/>
      <c r="C773" s="262"/>
      <c r="D773" s="248" t="s">
        <v>221</v>
      </c>
      <c r="E773" s="262"/>
      <c r="F773" s="264" t="s">
        <v>1301</v>
      </c>
      <c r="G773" s="262"/>
      <c r="H773" s="265">
        <v>0.091999999999999998</v>
      </c>
      <c r="I773" s="266"/>
      <c r="J773" s="262"/>
      <c r="K773" s="262"/>
      <c r="L773" s="267"/>
      <c r="M773" s="268"/>
      <c r="N773" s="269"/>
      <c r="O773" s="269"/>
      <c r="P773" s="269"/>
      <c r="Q773" s="269"/>
      <c r="R773" s="269"/>
      <c r="S773" s="269"/>
      <c r="T773" s="270"/>
      <c r="AT773" s="271" t="s">
        <v>221</v>
      </c>
      <c r="AU773" s="271" t="s">
        <v>81</v>
      </c>
      <c r="AV773" s="13" t="s">
        <v>81</v>
      </c>
      <c r="AW773" s="13" t="s">
        <v>6</v>
      </c>
      <c r="AX773" s="13" t="s">
        <v>79</v>
      </c>
      <c r="AY773" s="271" t="s">
        <v>210</v>
      </c>
    </row>
    <row r="774" s="1" customFormat="1" ht="22.8" customHeight="1">
      <c r="B774" s="47"/>
      <c r="C774" s="236" t="s">
        <v>1302</v>
      </c>
      <c r="D774" s="236" t="s">
        <v>212</v>
      </c>
      <c r="E774" s="237" t="s">
        <v>675</v>
      </c>
      <c r="F774" s="238" t="s">
        <v>676</v>
      </c>
      <c r="G774" s="239" t="s">
        <v>215</v>
      </c>
      <c r="H774" s="240">
        <v>1305.78</v>
      </c>
      <c r="I774" s="241"/>
      <c r="J774" s="242">
        <f>ROUND(I774*H774,2)</f>
        <v>0</v>
      </c>
      <c r="K774" s="238" t="s">
        <v>216</v>
      </c>
      <c r="L774" s="73"/>
      <c r="M774" s="243" t="s">
        <v>21</v>
      </c>
      <c r="N774" s="244" t="s">
        <v>43</v>
      </c>
      <c r="O774" s="48"/>
      <c r="P774" s="245">
        <f>O774*H774</f>
        <v>0</v>
      </c>
      <c r="Q774" s="245">
        <v>0.00039825</v>
      </c>
      <c r="R774" s="245">
        <f>Q774*H774</f>
        <v>0.52002688499999994</v>
      </c>
      <c r="S774" s="245">
        <v>0</v>
      </c>
      <c r="T774" s="246">
        <f>S774*H774</f>
        <v>0</v>
      </c>
      <c r="AR774" s="25" t="s">
        <v>140</v>
      </c>
      <c r="AT774" s="25" t="s">
        <v>212</v>
      </c>
      <c r="AU774" s="25" t="s">
        <v>81</v>
      </c>
      <c r="AY774" s="25" t="s">
        <v>210</v>
      </c>
      <c r="BE774" s="247">
        <f>IF(N774="základní",J774,0)</f>
        <v>0</v>
      </c>
      <c r="BF774" s="247">
        <f>IF(N774="snížená",J774,0)</f>
        <v>0</v>
      </c>
      <c r="BG774" s="247">
        <f>IF(N774="zákl. přenesená",J774,0)</f>
        <v>0</v>
      </c>
      <c r="BH774" s="247">
        <f>IF(N774="sníž. přenesená",J774,0)</f>
        <v>0</v>
      </c>
      <c r="BI774" s="247">
        <f>IF(N774="nulová",J774,0)</f>
        <v>0</v>
      </c>
      <c r="BJ774" s="25" t="s">
        <v>79</v>
      </c>
      <c r="BK774" s="247">
        <f>ROUND(I774*H774,2)</f>
        <v>0</v>
      </c>
      <c r="BL774" s="25" t="s">
        <v>140</v>
      </c>
      <c r="BM774" s="25" t="s">
        <v>1303</v>
      </c>
    </row>
    <row r="775" s="1" customFormat="1">
      <c r="B775" s="47"/>
      <c r="C775" s="75"/>
      <c r="D775" s="248" t="s">
        <v>219</v>
      </c>
      <c r="E775" s="75"/>
      <c r="F775" s="249" t="s">
        <v>678</v>
      </c>
      <c r="G775" s="75"/>
      <c r="H775" s="75"/>
      <c r="I775" s="204"/>
      <c r="J775" s="75"/>
      <c r="K775" s="75"/>
      <c r="L775" s="73"/>
      <c r="M775" s="250"/>
      <c r="N775" s="48"/>
      <c r="O775" s="48"/>
      <c r="P775" s="48"/>
      <c r="Q775" s="48"/>
      <c r="R775" s="48"/>
      <c r="S775" s="48"/>
      <c r="T775" s="96"/>
      <c r="AT775" s="25" t="s">
        <v>219</v>
      </c>
      <c r="AU775" s="25" t="s">
        <v>81</v>
      </c>
    </row>
    <row r="776" s="12" customFormat="1">
      <c r="B776" s="251"/>
      <c r="C776" s="252"/>
      <c r="D776" s="248" t="s">
        <v>221</v>
      </c>
      <c r="E776" s="253" t="s">
        <v>21</v>
      </c>
      <c r="F776" s="254" t="s">
        <v>801</v>
      </c>
      <c r="G776" s="252"/>
      <c r="H776" s="253" t="s">
        <v>21</v>
      </c>
      <c r="I776" s="255"/>
      <c r="J776" s="252"/>
      <c r="K776" s="252"/>
      <c r="L776" s="256"/>
      <c r="M776" s="257"/>
      <c r="N776" s="258"/>
      <c r="O776" s="258"/>
      <c r="P776" s="258"/>
      <c r="Q776" s="258"/>
      <c r="R776" s="258"/>
      <c r="S776" s="258"/>
      <c r="T776" s="259"/>
      <c r="AT776" s="260" t="s">
        <v>221</v>
      </c>
      <c r="AU776" s="260" t="s">
        <v>81</v>
      </c>
      <c r="AV776" s="12" t="s">
        <v>79</v>
      </c>
      <c r="AW776" s="12" t="s">
        <v>35</v>
      </c>
      <c r="AX776" s="12" t="s">
        <v>72</v>
      </c>
      <c r="AY776" s="260" t="s">
        <v>210</v>
      </c>
    </row>
    <row r="777" s="12" customFormat="1">
      <c r="B777" s="251"/>
      <c r="C777" s="252"/>
      <c r="D777" s="248" t="s">
        <v>221</v>
      </c>
      <c r="E777" s="253" t="s">
        <v>21</v>
      </c>
      <c r="F777" s="254" t="s">
        <v>776</v>
      </c>
      <c r="G777" s="252"/>
      <c r="H777" s="253" t="s">
        <v>21</v>
      </c>
      <c r="I777" s="255"/>
      <c r="J777" s="252"/>
      <c r="K777" s="252"/>
      <c r="L777" s="256"/>
      <c r="M777" s="257"/>
      <c r="N777" s="258"/>
      <c r="O777" s="258"/>
      <c r="P777" s="258"/>
      <c r="Q777" s="258"/>
      <c r="R777" s="258"/>
      <c r="S777" s="258"/>
      <c r="T777" s="259"/>
      <c r="AT777" s="260" t="s">
        <v>221</v>
      </c>
      <c r="AU777" s="260" t="s">
        <v>81</v>
      </c>
      <c r="AV777" s="12" t="s">
        <v>79</v>
      </c>
      <c r="AW777" s="12" t="s">
        <v>35</v>
      </c>
      <c r="AX777" s="12" t="s">
        <v>72</v>
      </c>
      <c r="AY777" s="260" t="s">
        <v>210</v>
      </c>
    </row>
    <row r="778" s="12" customFormat="1">
      <c r="B778" s="251"/>
      <c r="C778" s="252"/>
      <c r="D778" s="248" t="s">
        <v>221</v>
      </c>
      <c r="E778" s="253" t="s">
        <v>21</v>
      </c>
      <c r="F778" s="254" t="s">
        <v>1175</v>
      </c>
      <c r="G778" s="252"/>
      <c r="H778" s="253" t="s">
        <v>21</v>
      </c>
      <c r="I778" s="255"/>
      <c r="J778" s="252"/>
      <c r="K778" s="252"/>
      <c r="L778" s="256"/>
      <c r="M778" s="257"/>
      <c r="N778" s="258"/>
      <c r="O778" s="258"/>
      <c r="P778" s="258"/>
      <c r="Q778" s="258"/>
      <c r="R778" s="258"/>
      <c r="S778" s="258"/>
      <c r="T778" s="259"/>
      <c r="AT778" s="260" t="s">
        <v>221</v>
      </c>
      <c r="AU778" s="260" t="s">
        <v>81</v>
      </c>
      <c r="AV778" s="12" t="s">
        <v>79</v>
      </c>
      <c r="AW778" s="12" t="s">
        <v>35</v>
      </c>
      <c r="AX778" s="12" t="s">
        <v>72</v>
      </c>
      <c r="AY778" s="260" t="s">
        <v>210</v>
      </c>
    </row>
    <row r="779" s="13" customFormat="1">
      <c r="B779" s="261"/>
      <c r="C779" s="262"/>
      <c r="D779" s="248" t="s">
        <v>221</v>
      </c>
      <c r="E779" s="263" t="s">
        <v>21</v>
      </c>
      <c r="F779" s="264" t="s">
        <v>1176</v>
      </c>
      <c r="G779" s="262"/>
      <c r="H779" s="265">
        <v>47</v>
      </c>
      <c r="I779" s="266"/>
      <c r="J779" s="262"/>
      <c r="K779" s="262"/>
      <c r="L779" s="267"/>
      <c r="M779" s="268"/>
      <c r="N779" s="269"/>
      <c r="O779" s="269"/>
      <c r="P779" s="269"/>
      <c r="Q779" s="269"/>
      <c r="R779" s="269"/>
      <c r="S779" s="269"/>
      <c r="T779" s="270"/>
      <c r="AT779" s="271" t="s">
        <v>221</v>
      </c>
      <c r="AU779" s="271" t="s">
        <v>81</v>
      </c>
      <c r="AV779" s="13" t="s">
        <v>81</v>
      </c>
      <c r="AW779" s="13" t="s">
        <v>35</v>
      </c>
      <c r="AX779" s="13" t="s">
        <v>72</v>
      </c>
      <c r="AY779" s="271" t="s">
        <v>210</v>
      </c>
    </row>
    <row r="780" s="13" customFormat="1">
      <c r="B780" s="261"/>
      <c r="C780" s="262"/>
      <c r="D780" s="248" t="s">
        <v>221</v>
      </c>
      <c r="E780" s="263" t="s">
        <v>21</v>
      </c>
      <c r="F780" s="264" t="s">
        <v>1177</v>
      </c>
      <c r="G780" s="262"/>
      <c r="H780" s="265">
        <v>19.780000000000001</v>
      </c>
      <c r="I780" s="266"/>
      <c r="J780" s="262"/>
      <c r="K780" s="262"/>
      <c r="L780" s="267"/>
      <c r="M780" s="268"/>
      <c r="N780" s="269"/>
      <c r="O780" s="269"/>
      <c r="P780" s="269"/>
      <c r="Q780" s="269"/>
      <c r="R780" s="269"/>
      <c r="S780" s="269"/>
      <c r="T780" s="270"/>
      <c r="AT780" s="271" t="s">
        <v>221</v>
      </c>
      <c r="AU780" s="271" t="s">
        <v>81</v>
      </c>
      <c r="AV780" s="13" t="s">
        <v>81</v>
      </c>
      <c r="AW780" s="13" t="s">
        <v>35</v>
      </c>
      <c r="AX780" s="13" t="s">
        <v>72</v>
      </c>
      <c r="AY780" s="271" t="s">
        <v>210</v>
      </c>
    </row>
    <row r="781" s="12" customFormat="1">
      <c r="B781" s="251"/>
      <c r="C781" s="252"/>
      <c r="D781" s="248" t="s">
        <v>221</v>
      </c>
      <c r="E781" s="253" t="s">
        <v>21</v>
      </c>
      <c r="F781" s="254" t="s">
        <v>845</v>
      </c>
      <c r="G781" s="252"/>
      <c r="H781" s="253" t="s">
        <v>21</v>
      </c>
      <c r="I781" s="255"/>
      <c r="J781" s="252"/>
      <c r="K781" s="252"/>
      <c r="L781" s="256"/>
      <c r="M781" s="257"/>
      <c r="N781" s="258"/>
      <c r="O781" s="258"/>
      <c r="P781" s="258"/>
      <c r="Q781" s="258"/>
      <c r="R781" s="258"/>
      <c r="S781" s="258"/>
      <c r="T781" s="259"/>
      <c r="AT781" s="260" t="s">
        <v>221</v>
      </c>
      <c r="AU781" s="260" t="s">
        <v>81</v>
      </c>
      <c r="AV781" s="12" t="s">
        <v>79</v>
      </c>
      <c r="AW781" s="12" t="s">
        <v>35</v>
      </c>
      <c r="AX781" s="12" t="s">
        <v>72</v>
      </c>
      <c r="AY781" s="260" t="s">
        <v>210</v>
      </c>
    </row>
    <row r="782" s="12" customFormat="1">
      <c r="B782" s="251"/>
      <c r="C782" s="252"/>
      <c r="D782" s="248" t="s">
        <v>221</v>
      </c>
      <c r="E782" s="253" t="s">
        <v>21</v>
      </c>
      <c r="F782" s="254" t="s">
        <v>1048</v>
      </c>
      <c r="G782" s="252"/>
      <c r="H782" s="253" t="s">
        <v>21</v>
      </c>
      <c r="I782" s="255"/>
      <c r="J782" s="252"/>
      <c r="K782" s="252"/>
      <c r="L782" s="256"/>
      <c r="M782" s="257"/>
      <c r="N782" s="258"/>
      <c r="O782" s="258"/>
      <c r="P782" s="258"/>
      <c r="Q782" s="258"/>
      <c r="R782" s="258"/>
      <c r="S782" s="258"/>
      <c r="T782" s="259"/>
      <c r="AT782" s="260" t="s">
        <v>221</v>
      </c>
      <c r="AU782" s="260" t="s">
        <v>81</v>
      </c>
      <c r="AV782" s="12" t="s">
        <v>79</v>
      </c>
      <c r="AW782" s="12" t="s">
        <v>35</v>
      </c>
      <c r="AX782" s="12" t="s">
        <v>72</v>
      </c>
      <c r="AY782" s="260" t="s">
        <v>210</v>
      </c>
    </row>
    <row r="783" s="13" customFormat="1">
      <c r="B783" s="261"/>
      <c r="C783" s="262"/>
      <c r="D783" s="248" t="s">
        <v>221</v>
      </c>
      <c r="E783" s="263" t="s">
        <v>21</v>
      </c>
      <c r="F783" s="264" t="s">
        <v>1197</v>
      </c>
      <c r="G783" s="262"/>
      <c r="H783" s="265">
        <v>172</v>
      </c>
      <c r="I783" s="266"/>
      <c r="J783" s="262"/>
      <c r="K783" s="262"/>
      <c r="L783" s="267"/>
      <c r="M783" s="268"/>
      <c r="N783" s="269"/>
      <c r="O783" s="269"/>
      <c r="P783" s="269"/>
      <c r="Q783" s="269"/>
      <c r="R783" s="269"/>
      <c r="S783" s="269"/>
      <c r="T783" s="270"/>
      <c r="AT783" s="271" t="s">
        <v>221</v>
      </c>
      <c r="AU783" s="271" t="s">
        <v>81</v>
      </c>
      <c r="AV783" s="13" t="s">
        <v>81</v>
      </c>
      <c r="AW783" s="13" t="s">
        <v>35</v>
      </c>
      <c r="AX783" s="13" t="s">
        <v>72</v>
      </c>
      <c r="AY783" s="271" t="s">
        <v>210</v>
      </c>
    </row>
    <row r="784" s="12" customFormat="1">
      <c r="B784" s="251"/>
      <c r="C784" s="252"/>
      <c r="D784" s="248" t="s">
        <v>221</v>
      </c>
      <c r="E784" s="253" t="s">
        <v>21</v>
      </c>
      <c r="F784" s="254" t="s">
        <v>1050</v>
      </c>
      <c r="G784" s="252"/>
      <c r="H784" s="253" t="s">
        <v>21</v>
      </c>
      <c r="I784" s="255"/>
      <c r="J784" s="252"/>
      <c r="K784" s="252"/>
      <c r="L784" s="256"/>
      <c r="M784" s="257"/>
      <c r="N784" s="258"/>
      <c r="O784" s="258"/>
      <c r="P784" s="258"/>
      <c r="Q784" s="258"/>
      <c r="R784" s="258"/>
      <c r="S784" s="258"/>
      <c r="T784" s="259"/>
      <c r="AT784" s="260" t="s">
        <v>221</v>
      </c>
      <c r="AU784" s="260" t="s">
        <v>81</v>
      </c>
      <c r="AV784" s="12" t="s">
        <v>79</v>
      </c>
      <c r="AW784" s="12" t="s">
        <v>35</v>
      </c>
      <c r="AX784" s="12" t="s">
        <v>72</v>
      </c>
      <c r="AY784" s="260" t="s">
        <v>210</v>
      </c>
    </row>
    <row r="785" s="13" customFormat="1">
      <c r="B785" s="261"/>
      <c r="C785" s="262"/>
      <c r="D785" s="248" t="s">
        <v>221</v>
      </c>
      <c r="E785" s="263" t="s">
        <v>21</v>
      </c>
      <c r="F785" s="264" t="s">
        <v>1198</v>
      </c>
      <c r="G785" s="262"/>
      <c r="H785" s="265">
        <v>242</v>
      </c>
      <c r="I785" s="266"/>
      <c r="J785" s="262"/>
      <c r="K785" s="262"/>
      <c r="L785" s="267"/>
      <c r="M785" s="268"/>
      <c r="N785" s="269"/>
      <c r="O785" s="269"/>
      <c r="P785" s="269"/>
      <c r="Q785" s="269"/>
      <c r="R785" s="269"/>
      <c r="S785" s="269"/>
      <c r="T785" s="270"/>
      <c r="AT785" s="271" t="s">
        <v>221</v>
      </c>
      <c r="AU785" s="271" t="s">
        <v>81</v>
      </c>
      <c r="AV785" s="13" t="s">
        <v>81</v>
      </c>
      <c r="AW785" s="13" t="s">
        <v>35</v>
      </c>
      <c r="AX785" s="13" t="s">
        <v>72</v>
      </c>
      <c r="AY785" s="271" t="s">
        <v>210</v>
      </c>
    </row>
    <row r="786" s="12" customFormat="1">
      <c r="B786" s="251"/>
      <c r="C786" s="252"/>
      <c r="D786" s="248" t="s">
        <v>221</v>
      </c>
      <c r="E786" s="253" t="s">
        <v>21</v>
      </c>
      <c r="F786" s="254" t="s">
        <v>1057</v>
      </c>
      <c r="G786" s="252"/>
      <c r="H786" s="253" t="s">
        <v>21</v>
      </c>
      <c r="I786" s="255"/>
      <c r="J786" s="252"/>
      <c r="K786" s="252"/>
      <c r="L786" s="256"/>
      <c r="M786" s="257"/>
      <c r="N786" s="258"/>
      <c r="O786" s="258"/>
      <c r="P786" s="258"/>
      <c r="Q786" s="258"/>
      <c r="R786" s="258"/>
      <c r="S786" s="258"/>
      <c r="T786" s="259"/>
      <c r="AT786" s="260" t="s">
        <v>221</v>
      </c>
      <c r="AU786" s="260" t="s">
        <v>81</v>
      </c>
      <c r="AV786" s="12" t="s">
        <v>79</v>
      </c>
      <c r="AW786" s="12" t="s">
        <v>35</v>
      </c>
      <c r="AX786" s="12" t="s">
        <v>72</v>
      </c>
      <c r="AY786" s="260" t="s">
        <v>210</v>
      </c>
    </row>
    <row r="787" s="13" customFormat="1">
      <c r="B787" s="261"/>
      <c r="C787" s="262"/>
      <c r="D787" s="248" t="s">
        <v>221</v>
      </c>
      <c r="E787" s="263" t="s">
        <v>21</v>
      </c>
      <c r="F787" s="264" t="s">
        <v>1304</v>
      </c>
      <c r="G787" s="262"/>
      <c r="H787" s="265">
        <v>195</v>
      </c>
      <c r="I787" s="266"/>
      <c r="J787" s="262"/>
      <c r="K787" s="262"/>
      <c r="L787" s="267"/>
      <c r="M787" s="268"/>
      <c r="N787" s="269"/>
      <c r="O787" s="269"/>
      <c r="P787" s="269"/>
      <c r="Q787" s="269"/>
      <c r="R787" s="269"/>
      <c r="S787" s="269"/>
      <c r="T787" s="270"/>
      <c r="AT787" s="271" t="s">
        <v>221</v>
      </c>
      <c r="AU787" s="271" t="s">
        <v>81</v>
      </c>
      <c r="AV787" s="13" t="s">
        <v>81</v>
      </c>
      <c r="AW787" s="13" t="s">
        <v>35</v>
      </c>
      <c r="AX787" s="13" t="s">
        <v>72</v>
      </c>
      <c r="AY787" s="271" t="s">
        <v>210</v>
      </c>
    </row>
    <row r="788" s="12" customFormat="1">
      <c r="B788" s="251"/>
      <c r="C788" s="252"/>
      <c r="D788" s="248" t="s">
        <v>221</v>
      </c>
      <c r="E788" s="253" t="s">
        <v>21</v>
      </c>
      <c r="F788" s="254" t="s">
        <v>1069</v>
      </c>
      <c r="G788" s="252"/>
      <c r="H788" s="253" t="s">
        <v>21</v>
      </c>
      <c r="I788" s="255"/>
      <c r="J788" s="252"/>
      <c r="K788" s="252"/>
      <c r="L788" s="256"/>
      <c r="M788" s="257"/>
      <c r="N788" s="258"/>
      <c r="O788" s="258"/>
      <c r="P788" s="258"/>
      <c r="Q788" s="258"/>
      <c r="R788" s="258"/>
      <c r="S788" s="258"/>
      <c r="T788" s="259"/>
      <c r="AT788" s="260" t="s">
        <v>221</v>
      </c>
      <c r="AU788" s="260" t="s">
        <v>81</v>
      </c>
      <c r="AV788" s="12" t="s">
        <v>79</v>
      </c>
      <c r="AW788" s="12" t="s">
        <v>35</v>
      </c>
      <c r="AX788" s="12" t="s">
        <v>72</v>
      </c>
      <c r="AY788" s="260" t="s">
        <v>210</v>
      </c>
    </row>
    <row r="789" s="13" customFormat="1">
      <c r="B789" s="261"/>
      <c r="C789" s="262"/>
      <c r="D789" s="248" t="s">
        <v>221</v>
      </c>
      <c r="E789" s="263" t="s">
        <v>21</v>
      </c>
      <c r="F789" s="264" t="s">
        <v>1199</v>
      </c>
      <c r="G789" s="262"/>
      <c r="H789" s="265">
        <v>240</v>
      </c>
      <c r="I789" s="266"/>
      <c r="J789" s="262"/>
      <c r="K789" s="262"/>
      <c r="L789" s="267"/>
      <c r="M789" s="268"/>
      <c r="N789" s="269"/>
      <c r="O789" s="269"/>
      <c r="P789" s="269"/>
      <c r="Q789" s="269"/>
      <c r="R789" s="269"/>
      <c r="S789" s="269"/>
      <c r="T789" s="270"/>
      <c r="AT789" s="271" t="s">
        <v>221</v>
      </c>
      <c r="AU789" s="271" t="s">
        <v>81</v>
      </c>
      <c r="AV789" s="13" t="s">
        <v>81</v>
      </c>
      <c r="AW789" s="13" t="s">
        <v>35</v>
      </c>
      <c r="AX789" s="13" t="s">
        <v>72</v>
      </c>
      <c r="AY789" s="271" t="s">
        <v>210</v>
      </c>
    </row>
    <row r="790" s="12" customFormat="1">
      <c r="B790" s="251"/>
      <c r="C790" s="252"/>
      <c r="D790" s="248" t="s">
        <v>221</v>
      </c>
      <c r="E790" s="253" t="s">
        <v>21</v>
      </c>
      <c r="F790" s="254" t="s">
        <v>1168</v>
      </c>
      <c r="G790" s="252"/>
      <c r="H790" s="253" t="s">
        <v>21</v>
      </c>
      <c r="I790" s="255"/>
      <c r="J790" s="252"/>
      <c r="K790" s="252"/>
      <c r="L790" s="256"/>
      <c r="M790" s="257"/>
      <c r="N790" s="258"/>
      <c r="O790" s="258"/>
      <c r="P790" s="258"/>
      <c r="Q790" s="258"/>
      <c r="R790" s="258"/>
      <c r="S790" s="258"/>
      <c r="T790" s="259"/>
      <c r="AT790" s="260" t="s">
        <v>221</v>
      </c>
      <c r="AU790" s="260" t="s">
        <v>81</v>
      </c>
      <c r="AV790" s="12" t="s">
        <v>79</v>
      </c>
      <c r="AW790" s="12" t="s">
        <v>35</v>
      </c>
      <c r="AX790" s="12" t="s">
        <v>72</v>
      </c>
      <c r="AY790" s="260" t="s">
        <v>210</v>
      </c>
    </row>
    <row r="791" s="13" customFormat="1">
      <c r="B791" s="261"/>
      <c r="C791" s="262"/>
      <c r="D791" s="248" t="s">
        <v>221</v>
      </c>
      <c r="E791" s="263" t="s">
        <v>21</v>
      </c>
      <c r="F791" s="264" t="s">
        <v>1288</v>
      </c>
      <c r="G791" s="262"/>
      <c r="H791" s="265">
        <v>38</v>
      </c>
      <c r="I791" s="266"/>
      <c r="J791" s="262"/>
      <c r="K791" s="262"/>
      <c r="L791" s="267"/>
      <c r="M791" s="268"/>
      <c r="N791" s="269"/>
      <c r="O791" s="269"/>
      <c r="P791" s="269"/>
      <c r="Q791" s="269"/>
      <c r="R791" s="269"/>
      <c r="S791" s="269"/>
      <c r="T791" s="270"/>
      <c r="AT791" s="271" t="s">
        <v>221</v>
      </c>
      <c r="AU791" s="271" t="s">
        <v>81</v>
      </c>
      <c r="AV791" s="13" t="s">
        <v>81</v>
      </c>
      <c r="AW791" s="13" t="s">
        <v>35</v>
      </c>
      <c r="AX791" s="13" t="s">
        <v>72</v>
      </c>
      <c r="AY791" s="271" t="s">
        <v>210</v>
      </c>
    </row>
    <row r="792" s="12" customFormat="1">
      <c r="B792" s="251"/>
      <c r="C792" s="252"/>
      <c r="D792" s="248" t="s">
        <v>221</v>
      </c>
      <c r="E792" s="253" t="s">
        <v>21</v>
      </c>
      <c r="F792" s="254" t="s">
        <v>846</v>
      </c>
      <c r="G792" s="252"/>
      <c r="H792" s="253" t="s">
        <v>21</v>
      </c>
      <c r="I792" s="255"/>
      <c r="J792" s="252"/>
      <c r="K792" s="252"/>
      <c r="L792" s="256"/>
      <c r="M792" s="257"/>
      <c r="N792" s="258"/>
      <c r="O792" s="258"/>
      <c r="P792" s="258"/>
      <c r="Q792" s="258"/>
      <c r="R792" s="258"/>
      <c r="S792" s="258"/>
      <c r="T792" s="259"/>
      <c r="AT792" s="260" t="s">
        <v>221</v>
      </c>
      <c r="AU792" s="260" t="s">
        <v>81</v>
      </c>
      <c r="AV792" s="12" t="s">
        <v>79</v>
      </c>
      <c r="AW792" s="12" t="s">
        <v>35</v>
      </c>
      <c r="AX792" s="12" t="s">
        <v>72</v>
      </c>
      <c r="AY792" s="260" t="s">
        <v>210</v>
      </c>
    </row>
    <row r="793" s="13" customFormat="1">
      <c r="B793" s="261"/>
      <c r="C793" s="262"/>
      <c r="D793" s="248" t="s">
        <v>221</v>
      </c>
      <c r="E793" s="263" t="s">
        <v>21</v>
      </c>
      <c r="F793" s="264" t="s">
        <v>847</v>
      </c>
      <c r="G793" s="262"/>
      <c r="H793" s="265">
        <v>3</v>
      </c>
      <c r="I793" s="266"/>
      <c r="J793" s="262"/>
      <c r="K793" s="262"/>
      <c r="L793" s="267"/>
      <c r="M793" s="268"/>
      <c r="N793" s="269"/>
      <c r="O793" s="269"/>
      <c r="P793" s="269"/>
      <c r="Q793" s="269"/>
      <c r="R793" s="269"/>
      <c r="S793" s="269"/>
      <c r="T793" s="270"/>
      <c r="AT793" s="271" t="s">
        <v>221</v>
      </c>
      <c r="AU793" s="271" t="s">
        <v>81</v>
      </c>
      <c r="AV793" s="13" t="s">
        <v>81</v>
      </c>
      <c r="AW793" s="13" t="s">
        <v>35</v>
      </c>
      <c r="AX793" s="13" t="s">
        <v>72</v>
      </c>
      <c r="AY793" s="271" t="s">
        <v>210</v>
      </c>
    </row>
    <row r="794" s="15" customFormat="1">
      <c r="B794" s="294"/>
      <c r="C794" s="295"/>
      <c r="D794" s="248" t="s">
        <v>221</v>
      </c>
      <c r="E794" s="296" t="s">
        <v>21</v>
      </c>
      <c r="F794" s="297" t="s">
        <v>424</v>
      </c>
      <c r="G794" s="295"/>
      <c r="H794" s="298">
        <v>956.77999999999997</v>
      </c>
      <c r="I794" s="299"/>
      <c r="J794" s="295"/>
      <c r="K794" s="295"/>
      <c r="L794" s="300"/>
      <c r="M794" s="301"/>
      <c r="N794" s="302"/>
      <c r="O794" s="302"/>
      <c r="P794" s="302"/>
      <c r="Q794" s="302"/>
      <c r="R794" s="302"/>
      <c r="S794" s="302"/>
      <c r="T794" s="303"/>
      <c r="AT794" s="304" t="s">
        <v>221</v>
      </c>
      <c r="AU794" s="304" t="s">
        <v>81</v>
      </c>
      <c r="AV794" s="15" t="s">
        <v>233</v>
      </c>
      <c r="AW794" s="15" t="s">
        <v>35</v>
      </c>
      <c r="AX794" s="15" t="s">
        <v>72</v>
      </c>
      <c r="AY794" s="304" t="s">
        <v>210</v>
      </c>
    </row>
    <row r="795" s="12" customFormat="1">
      <c r="B795" s="251"/>
      <c r="C795" s="252"/>
      <c r="D795" s="248" t="s">
        <v>221</v>
      </c>
      <c r="E795" s="253" t="s">
        <v>21</v>
      </c>
      <c r="F795" s="254" t="s">
        <v>845</v>
      </c>
      <c r="G795" s="252"/>
      <c r="H795" s="253" t="s">
        <v>21</v>
      </c>
      <c r="I795" s="255"/>
      <c r="J795" s="252"/>
      <c r="K795" s="252"/>
      <c r="L795" s="256"/>
      <c r="M795" s="257"/>
      <c r="N795" s="258"/>
      <c r="O795" s="258"/>
      <c r="P795" s="258"/>
      <c r="Q795" s="258"/>
      <c r="R795" s="258"/>
      <c r="S795" s="258"/>
      <c r="T795" s="259"/>
      <c r="AT795" s="260" t="s">
        <v>221</v>
      </c>
      <c r="AU795" s="260" t="s">
        <v>81</v>
      </c>
      <c r="AV795" s="12" t="s">
        <v>79</v>
      </c>
      <c r="AW795" s="12" t="s">
        <v>35</v>
      </c>
      <c r="AX795" s="12" t="s">
        <v>72</v>
      </c>
      <c r="AY795" s="260" t="s">
        <v>210</v>
      </c>
    </row>
    <row r="796" s="12" customFormat="1">
      <c r="B796" s="251"/>
      <c r="C796" s="252"/>
      <c r="D796" s="248" t="s">
        <v>221</v>
      </c>
      <c r="E796" s="253" t="s">
        <v>21</v>
      </c>
      <c r="F796" s="254" t="s">
        <v>1048</v>
      </c>
      <c r="G796" s="252"/>
      <c r="H796" s="253" t="s">
        <v>21</v>
      </c>
      <c r="I796" s="255"/>
      <c r="J796" s="252"/>
      <c r="K796" s="252"/>
      <c r="L796" s="256"/>
      <c r="M796" s="257"/>
      <c r="N796" s="258"/>
      <c r="O796" s="258"/>
      <c r="P796" s="258"/>
      <c r="Q796" s="258"/>
      <c r="R796" s="258"/>
      <c r="S796" s="258"/>
      <c r="T796" s="259"/>
      <c r="AT796" s="260" t="s">
        <v>221</v>
      </c>
      <c r="AU796" s="260" t="s">
        <v>81</v>
      </c>
      <c r="AV796" s="12" t="s">
        <v>79</v>
      </c>
      <c r="AW796" s="12" t="s">
        <v>35</v>
      </c>
      <c r="AX796" s="12" t="s">
        <v>72</v>
      </c>
      <c r="AY796" s="260" t="s">
        <v>210</v>
      </c>
    </row>
    <row r="797" s="13" customFormat="1">
      <c r="B797" s="261"/>
      <c r="C797" s="262"/>
      <c r="D797" s="248" t="s">
        <v>221</v>
      </c>
      <c r="E797" s="263" t="s">
        <v>21</v>
      </c>
      <c r="F797" s="264" t="s">
        <v>1049</v>
      </c>
      <c r="G797" s="262"/>
      <c r="H797" s="265">
        <v>86</v>
      </c>
      <c r="I797" s="266"/>
      <c r="J797" s="262"/>
      <c r="K797" s="262"/>
      <c r="L797" s="267"/>
      <c r="M797" s="268"/>
      <c r="N797" s="269"/>
      <c r="O797" s="269"/>
      <c r="P797" s="269"/>
      <c r="Q797" s="269"/>
      <c r="R797" s="269"/>
      <c r="S797" s="269"/>
      <c r="T797" s="270"/>
      <c r="AT797" s="271" t="s">
        <v>221</v>
      </c>
      <c r="AU797" s="271" t="s">
        <v>81</v>
      </c>
      <c r="AV797" s="13" t="s">
        <v>81</v>
      </c>
      <c r="AW797" s="13" t="s">
        <v>35</v>
      </c>
      <c r="AX797" s="13" t="s">
        <v>72</v>
      </c>
      <c r="AY797" s="271" t="s">
        <v>210</v>
      </c>
    </row>
    <row r="798" s="12" customFormat="1">
      <c r="B798" s="251"/>
      <c r="C798" s="252"/>
      <c r="D798" s="248" t="s">
        <v>221</v>
      </c>
      <c r="E798" s="253" t="s">
        <v>21</v>
      </c>
      <c r="F798" s="254" t="s">
        <v>1050</v>
      </c>
      <c r="G798" s="252"/>
      <c r="H798" s="253" t="s">
        <v>21</v>
      </c>
      <c r="I798" s="255"/>
      <c r="J798" s="252"/>
      <c r="K798" s="252"/>
      <c r="L798" s="256"/>
      <c r="M798" s="257"/>
      <c r="N798" s="258"/>
      <c r="O798" s="258"/>
      <c r="P798" s="258"/>
      <c r="Q798" s="258"/>
      <c r="R798" s="258"/>
      <c r="S798" s="258"/>
      <c r="T798" s="259"/>
      <c r="AT798" s="260" t="s">
        <v>221</v>
      </c>
      <c r="AU798" s="260" t="s">
        <v>81</v>
      </c>
      <c r="AV798" s="12" t="s">
        <v>79</v>
      </c>
      <c r="AW798" s="12" t="s">
        <v>35</v>
      </c>
      <c r="AX798" s="12" t="s">
        <v>72</v>
      </c>
      <c r="AY798" s="260" t="s">
        <v>210</v>
      </c>
    </row>
    <row r="799" s="13" customFormat="1">
      <c r="B799" s="261"/>
      <c r="C799" s="262"/>
      <c r="D799" s="248" t="s">
        <v>221</v>
      </c>
      <c r="E799" s="263" t="s">
        <v>21</v>
      </c>
      <c r="F799" s="264" t="s">
        <v>1051</v>
      </c>
      <c r="G799" s="262"/>
      <c r="H799" s="265">
        <v>121</v>
      </c>
      <c r="I799" s="266"/>
      <c r="J799" s="262"/>
      <c r="K799" s="262"/>
      <c r="L799" s="267"/>
      <c r="M799" s="268"/>
      <c r="N799" s="269"/>
      <c r="O799" s="269"/>
      <c r="P799" s="269"/>
      <c r="Q799" s="269"/>
      <c r="R799" s="269"/>
      <c r="S799" s="269"/>
      <c r="T799" s="270"/>
      <c r="AT799" s="271" t="s">
        <v>221</v>
      </c>
      <c r="AU799" s="271" t="s">
        <v>81</v>
      </c>
      <c r="AV799" s="13" t="s">
        <v>81</v>
      </c>
      <c r="AW799" s="13" t="s">
        <v>35</v>
      </c>
      <c r="AX799" s="13" t="s">
        <v>72</v>
      </c>
      <c r="AY799" s="271" t="s">
        <v>210</v>
      </c>
    </row>
    <row r="800" s="12" customFormat="1">
      <c r="B800" s="251"/>
      <c r="C800" s="252"/>
      <c r="D800" s="248" t="s">
        <v>221</v>
      </c>
      <c r="E800" s="253" t="s">
        <v>21</v>
      </c>
      <c r="F800" s="254" t="s">
        <v>1069</v>
      </c>
      <c r="G800" s="252"/>
      <c r="H800" s="253" t="s">
        <v>21</v>
      </c>
      <c r="I800" s="255"/>
      <c r="J800" s="252"/>
      <c r="K800" s="252"/>
      <c r="L800" s="256"/>
      <c r="M800" s="257"/>
      <c r="N800" s="258"/>
      <c r="O800" s="258"/>
      <c r="P800" s="258"/>
      <c r="Q800" s="258"/>
      <c r="R800" s="258"/>
      <c r="S800" s="258"/>
      <c r="T800" s="259"/>
      <c r="AT800" s="260" t="s">
        <v>221</v>
      </c>
      <c r="AU800" s="260" t="s">
        <v>81</v>
      </c>
      <c r="AV800" s="12" t="s">
        <v>79</v>
      </c>
      <c r="AW800" s="12" t="s">
        <v>35</v>
      </c>
      <c r="AX800" s="12" t="s">
        <v>72</v>
      </c>
      <c r="AY800" s="260" t="s">
        <v>210</v>
      </c>
    </row>
    <row r="801" s="13" customFormat="1">
      <c r="B801" s="261"/>
      <c r="C801" s="262"/>
      <c r="D801" s="248" t="s">
        <v>221</v>
      </c>
      <c r="E801" s="263" t="s">
        <v>21</v>
      </c>
      <c r="F801" s="264" t="s">
        <v>1070</v>
      </c>
      <c r="G801" s="262"/>
      <c r="H801" s="265">
        <v>120</v>
      </c>
      <c r="I801" s="266"/>
      <c r="J801" s="262"/>
      <c r="K801" s="262"/>
      <c r="L801" s="267"/>
      <c r="M801" s="268"/>
      <c r="N801" s="269"/>
      <c r="O801" s="269"/>
      <c r="P801" s="269"/>
      <c r="Q801" s="269"/>
      <c r="R801" s="269"/>
      <c r="S801" s="269"/>
      <c r="T801" s="270"/>
      <c r="AT801" s="271" t="s">
        <v>221</v>
      </c>
      <c r="AU801" s="271" t="s">
        <v>81</v>
      </c>
      <c r="AV801" s="13" t="s">
        <v>81</v>
      </c>
      <c r="AW801" s="13" t="s">
        <v>35</v>
      </c>
      <c r="AX801" s="13" t="s">
        <v>72</v>
      </c>
      <c r="AY801" s="271" t="s">
        <v>210</v>
      </c>
    </row>
    <row r="802" s="12" customFormat="1">
      <c r="B802" s="251"/>
      <c r="C802" s="252"/>
      <c r="D802" s="248" t="s">
        <v>221</v>
      </c>
      <c r="E802" s="253" t="s">
        <v>21</v>
      </c>
      <c r="F802" s="254" t="s">
        <v>1168</v>
      </c>
      <c r="G802" s="252"/>
      <c r="H802" s="253" t="s">
        <v>21</v>
      </c>
      <c r="I802" s="255"/>
      <c r="J802" s="252"/>
      <c r="K802" s="252"/>
      <c r="L802" s="256"/>
      <c r="M802" s="257"/>
      <c r="N802" s="258"/>
      <c r="O802" s="258"/>
      <c r="P802" s="258"/>
      <c r="Q802" s="258"/>
      <c r="R802" s="258"/>
      <c r="S802" s="258"/>
      <c r="T802" s="259"/>
      <c r="AT802" s="260" t="s">
        <v>221</v>
      </c>
      <c r="AU802" s="260" t="s">
        <v>81</v>
      </c>
      <c r="AV802" s="12" t="s">
        <v>79</v>
      </c>
      <c r="AW802" s="12" t="s">
        <v>35</v>
      </c>
      <c r="AX802" s="12" t="s">
        <v>72</v>
      </c>
      <c r="AY802" s="260" t="s">
        <v>210</v>
      </c>
    </row>
    <row r="803" s="13" customFormat="1">
      <c r="B803" s="261"/>
      <c r="C803" s="262"/>
      <c r="D803" s="248" t="s">
        <v>221</v>
      </c>
      <c r="E803" s="263" t="s">
        <v>21</v>
      </c>
      <c r="F803" s="264" t="s">
        <v>1193</v>
      </c>
      <c r="G803" s="262"/>
      <c r="H803" s="265">
        <v>19</v>
      </c>
      <c r="I803" s="266"/>
      <c r="J803" s="262"/>
      <c r="K803" s="262"/>
      <c r="L803" s="267"/>
      <c r="M803" s="268"/>
      <c r="N803" s="269"/>
      <c r="O803" s="269"/>
      <c r="P803" s="269"/>
      <c r="Q803" s="269"/>
      <c r="R803" s="269"/>
      <c r="S803" s="269"/>
      <c r="T803" s="270"/>
      <c r="AT803" s="271" t="s">
        <v>221</v>
      </c>
      <c r="AU803" s="271" t="s">
        <v>81</v>
      </c>
      <c r="AV803" s="13" t="s">
        <v>81</v>
      </c>
      <c r="AW803" s="13" t="s">
        <v>35</v>
      </c>
      <c r="AX803" s="13" t="s">
        <v>72</v>
      </c>
      <c r="AY803" s="271" t="s">
        <v>210</v>
      </c>
    </row>
    <row r="804" s="12" customFormat="1">
      <c r="B804" s="251"/>
      <c r="C804" s="252"/>
      <c r="D804" s="248" t="s">
        <v>221</v>
      </c>
      <c r="E804" s="253" t="s">
        <v>21</v>
      </c>
      <c r="F804" s="254" t="s">
        <v>846</v>
      </c>
      <c r="G804" s="252"/>
      <c r="H804" s="253" t="s">
        <v>21</v>
      </c>
      <c r="I804" s="255"/>
      <c r="J804" s="252"/>
      <c r="K804" s="252"/>
      <c r="L804" s="256"/>
      <c r="M804" s="257"/>
      <c r="N804" s="258"/>
      <c r="O804" s="258"/>
      <c r="P804" s="258"/>
      <c r="Q804" s="258"/>
      <c r="R804" s="258"/>
      <c r="S804" s="258"/>
      <c r="T804" s="259"/>
      <c r="AT804" s="260" t="s">
        <v>221</v>
      </c>
      <c r="AU804" s="260" t="s">
        <v>81</v>
      </c>
      <c r="AV804" s="12" t="s">
        <v>79</v>
      </c>
      <c r="AW804" s="12" t="s">
        <v>35</v>
      </c>
      <c r="AX804" s="12" t="s">
        <v>72</v>
      </c>
      <c r="AY804" s="260" t="s">
        <v>210</v>
      </c>
    </row>
    <row r="805" s="13" customFormat="1">
      <c r="B805" s="261"/>
      <c r="C805" s="262"/>
      <c r="D805" s="248" t="s">
        <v>221</v>
      </c>
      <c r="E805" s="263" t="s">
        <v>21</v>
      </c>
      <c r="F805" s="264" t="s">
        <v>847</v>
      </c>
      <c r="G805" s="262"/>
      <c r="H805" s="265">
        <v>3</v>
      </c>
      <c r="I805" s="266"/>
      <c r="J805" s="262"/>
      <c r="K805" s="262"/>
      <c r="L805" s="267"/>
      <c r="M805" s="268"/>
      <c r="N805" s="269"/>
      <c r="O805" s="269"/>
      <c r="P805" s="269"/>
      <c r="Q805" s="269"/>
      <c r="R805" s="269"/>
      <c r="S805" s="269"/>
      <c r="T805" s="270"/>
      <c r="AT805" s="271" t="s">
        <v>221</v>
      </c>
      <c r="AU805" s="271" t="s">
        <v>81</v>
      </c>
      <c r="AV805" s="13" t="s">
        <v>81</v>
      </c>
      <c r="AW805" s="13" t="s">
        <v>35</v>
      </c>
      <c r="AX805" s="13" t="s">
        <v>72</v>
      </c>
      <c r="AY805" s="271" t="s">
        <v>210</v>
      </c>
    </row>
    <row r="806" s="15" customFormat="1">
      <c r="B806" s="294"/>
      <c r="C806" s="295"/>
      <c r="D806" s="248" t="s">
        <v>221</v>
      </c>
      <c r="E806" s="296" t="s">
        <v>21</v>
      </c>
      <c r="F806" s="297" t="s">
        <v>424</v>
      </c>
      <c r="G806" s="295"/>
      <c r="H806" s="298">
        <v>349</v>
      </c>
      <c r="I806" s="299"/>
      <c r="J806" s="295"/>
      <c r="K806" s="295"/>
      <c r="L806" s="300"/>
      <c r="M806" s="301"/>
      <c r="N806" s="302"/>
      <c r="O806" s="302"/>
      <c r="P806" s="302"/>
      <c r="Q806" s="302"/>
      <c r="R806" s="302"/>
      <c r="S806" s="302"/>
      <c r="T806" s="303"/>
      <c r="AT806" s="304" t="s">
        <v>221</v>
      </c>
      <c r="AU806" s="304" t="s">
        <v>81</v>
      </c>
      <c r="AV806" s="15" t="s">
        <v>233</v>
      </c>
      <c r="AW806" s="15" t="s">
        <v>35</v>
      </c>
      <c r="AX806" s="15" t="s">
        <v>72</v>
      </c>
      <c r="AY806" s="304" t="s">
        <v>210</v>
      </c>
    </row>
    <row r="807" s="14" customFormat="1">
      <c r="B807" s="272"/>
      <c r="C807" s="273"/>
      <c r="D807" s="248" t="s">
        <v>221</v>
      </c>
      <c r="E807" s="274" t="s">
        <v>21</v>
      </c>
      <c r="F807" s="275" t="s">
        <v>227</v>
      </c>
      <c r="G807" s="273"/>
      <c r="H807" s="276">
        <v>1305.78</v>
      </c>
      <c r="I807" s="277"/>
      <c r="J807" s="273"/>
      <c r="K807" s="273"/>
      <c r="L807" s="278"/>
      <c r="M807" s="279"/>
      <c r="N807" s="280"/>
      <c r="O807" s="280"/>
      <c r="P807" s="280"/>
      <c r="Q807" s="280"/>
      <c r="R807" s="280"/>
      <c r="S807" s="280"/>
      <c r="T807" s="281"/>
      <c r="AT807" s="282" t="s">
        <v>221</v>
      </c>
      <c r="AU807" s="282" t="s">
        <v>81</v>
      </c>
      <c r="AV807" s="14" t="s">
        <v>217</v>
      </c>
      <c r="AW807" s="14" t="s">
        <v>35</v>
      </c>
      <c r="AX807" s="14" t="s">
        <v>79</v>
      </c>
      <c r="AY807" s="282" t="s">
        <v>210</v>
      </c>
    </row>
    <row r="808" s="1" customFormat="1" ht="22.8" customHeight="1">
      <c r="B808" s="47"/>
      <c r="C808" s="284" t="s">
        <v>1305</v>
      </c>
      <c r="D808" s="284" t="s">
        <v>328</v>
      </c>
      <c r="E808" s="285" t="s">
        <v>680</v>
      </c>
      <c r="F808" s="286" t="s">
        <v>1306</v>
      </c>
      <c r="G808" s="287" t="s">
        <v>215</v>
      </c>
      <c r="H808" s="288">
        <v>1100.297</v>
      </c>
      <c r="I808" s="289"/>
      <c r="J808" s="290">
        <f>ROUND(I808*H808,2)</f>
        <v>0</v>
      </c>
      <c r="K808" s="286" t="s">
        <v>21</v>
      </c>
      <c r="L808" s="291"/>
      <c r="M808" s="292" t="s">
        <v>21</v>
      </c>
      <c r="N808" s="293" t="s">
        <v>43</v>
      </c>
      <c r="O808" s="48"/>
      <c r="P808" s="245">
        <f>O808*H808</f>
        <v>0</v>
      </c>
      <c r="Q808" s="245">
        <v>0.0048999999999999998</v>
      </c>
      <c r="R808" s="245">
        <f>Q808*H808</f>
        <v>5.3914552999999996</v>
      </c>
      <c r="S808" s="245">
        <v>0</v>
      </c>
      <c r="T808" s="246">
        <f>S808*H808</f>
        <v>0</v>
      </c>
      <c r="AR808" s="25" t="s">
        <v>400</v>
      </c>
      <c r="AT808" s="25" t="s">
        <v>328</v>
      </c>
      <c r="AU808" s="25" t="s">
        <v>81</v>
      </c>
      <c r="AY808" s="25" t="s">
        <v>210</v>
      </c>
      <c r="BE808" s="247">
        <f>IF(N808="základní",J808,0)</f>
        <v>0</v>
      </c>
      <c r="BF808" s="247">
        <f>IF(N808="snížená",J808,0)</f>
        <v>0</v>
      </c>
      <c r="BG808" s="247">
        <f>IF(N808="zákl. přenesená",J808,0)</f>
        <v>0</v>
      </c>
      <c r="BH808" s="247">
        <f>IF(N808="sníž. přenesená",J808,0)</f>
        <v>0</v>
      </c>
      <c r="BI808" s="247">
        <f>IF(N808="nulová",J808,0)</f>
        <v>0</v>
      </c>
      <c r="BJ808" s="25" t="s">
        <v>79</v>
      </c>
      <c r="BK808" s="247">
        <f>ROUND(I808*H808,2)</f>
        <v>0</v>
      </c>
      <c r="BL808" s="25" t="s">
        <v>140</v>
      </c>
      <c r="BM808" s="25" t="s">
        <v>1307</v>
      </c>
    </row>
    <row r="809" s="13" customFormat="1">
      <c r="B809" s="261"/>
      <c r="C809" s="262"/>
      <c r="D809" s="248" t="s">
        <v>221</v>
      </c>
      <c r="E809" s="262"/>
      <c r="F809" s="264" t="s">
        <v>1308</v>
      </c>
      <c r="G809" s="262"/>
      <c r="H809" s="265">
        <v>1100.297</v>
      </c>
      <c r="I809" s="266"/>
      <c r="J809" s="262"/>
      <c r="K809" s="262"/>
      <c r="L809" s="267"/>
      <c r="M809" s="268"/>
      <c r="N809" s="269"/>
      <c r="O809" s="269"/>
      <c r="P809" s="269"/>
      <c r="Q809" s="269"/>
      <c r="R809" s="269"/>
      <c r="S809" s="269"/>
      <c r="T809" s="270"/>
      <c r="AT809" s="271" t="s">
        <v>221</v>
      </c>
      <c r="AU809" s="271" t="s">
        <v>81</v>
      </c>
      <c r="AV809" s="13" t="s">
        <v>81</v>
      </c>
      <c r="AW809" s="13" t="s">
        <v>6</v>
      </c>
      <c r="AX809" s="13" t="s">
        <v>79</v>
      </c>
      <c r="AY809" s="271" t="s">
        <v>210</v>
      </c>
    </row>
    <row r="810" s="1" customFormat="1" ht="14.4" customHeight="1">
      <c r="B810" s="47"/>
      <c r="C810" s="284" t="s">
        <v>1309</v>
      </c>
      <c r="D810" s="284" t="s">
        <v>328</v>
      </c>
      <c r="E810" s="285" t="s">
        <v>1310</v>
      </c>
      <c r="F810" s="286" t="s">
        <v>1311</v>
      </c>
      <c r="G810" s="287" t="s">
        <v>215</v>
      </c>
      <c r="H810" s="288">
        <v>401.35000000000002</v>
      </c>
      <c r="I810" s="289"/>
      <c r="J810" s="290">
        <f>ROUND(I810*H810,2)</f>
        <v>0</v>
      </c>
      <c r="K810" s="286" t="s">
        <v>21</v>
      </c>
      <c r="L810" s="291"/>
      <c r="M810" s="292" t="s">
        <v>21</v>
      </c>
      <c r="N810" s="293" t="s">
        <v>43</v>
      </c>
      <c r="O810" s="48"/>
      <c r="P810" s="245">
        <f>O810*H810</f>
        <v>0</v>
      </c>
      <c r="Q810" s="245">
        <v>0.0048999999999999998</v>
      </c>
      <c r="R810" s="245">
        <f>Q810*H810</f>
        <v>1.966615</v>
      </c>
      <c r="S810" s="245">
        <v>0</v>
      </c>
      <c r="T810" s="246">
        <f>S810*H810</f>
        <v>0</v>
      </c>
      <c r="AR810" s="25" t="s">
        <v>400</v>
      </c>
      <c r="AT810" s="25" t="s">
        <v>328</v>
      </c>
      <c r="AU810" s="25" t="s">
        <v>81</v>
      </c>
      <c r="AY810" s="25" t="s">
        <v>210</v>
      </c>
      <c r="BE810" s="247">
        <f>IF(N810="základní",J810,0)</f>
        <v>0</v>
      </c>
      <c r="BF810" s="247">
        <f>IF(N810="snížená",J810,0)</f>
        <v>0</v>
      </c>
      <c r="BG810" s="247">
        <f>IF(N810="zákl. přenesená",J810,0)</f>
        <v>0</v>
      </c>
      <c r="BH810" s="247">
        <f>IF(N810="sníž. přenesená",J810,0)</f>
        <v>0</v>
      </c>
      <c r="BI810" s="247">
        <f>IF(N810="nulová",J810,0)</f>
        <v>0</v>
      </c>
      <c r="BJ810" s="25" t="s">
        <v>79</v>
      </c>
      <c r="BK810" s="247">
        <f>ROUND(I810*H810,2)</f>
        <v>0</v>
      </c>
      <c r="BL810" s="25" t="s">
        <v>140</v>
      </c>
      <c r="BM810" s="25" t="s">
        <v>1312</v>
      </c>
    </row>
    <row r="811" s="13" customFormat="1">
      <c r="B811" s="261"/>
      <c r="C811" s="262"/>
      <c r="D811" s="248" t="s">
        <v>221</v>
      </c>
      <c r="E811" s="262"/>
      <c r="F811" s="264" t="s">
        <v>1313</v>
      </c>
      <c r="G811" s="262"/>
      <c r="H811" s="265">
        <v>401.35000000000002</v>
      </c>
      <c r="I811" s="266"/>
      <c r="J811" s="262"/>
      <c r="K811" s="262"/>
      <c r="L811" s="267"/>
      <c r="M811" s="268"/>
      <c r="N811" s="269"/>
      <c r="O811" s="269"/>
      <c r="P811" s="269"/>
      <c r="Q811" s="269"/>
      <c r="R811" s="269"/>
      <c r="S811" s="269"/>
      <c r="T811" s="270"/>
      <c r="AT811" s="271" t="s">
        <v>221</v>
      </c>
      <c r="AU811" s="271" t="s">
        <v>81</v>
      </c>
      <c r="AV811" s="13" t="s">
        <v>81</v>
      </c>
      <c r="AW811" s="13" t="s">
        <v>6</v>
      </c>
      <c r="AX811" s="13" t="s">
        <v>79</v>
      </c>
      <c r="AY811" s="271" t="s">
        <v>210</v>
      </c>
    </row>
    <row r="812" s="1" customFormat="1" ht="22.8" customHeight="1">
      <c r="B812" s="47"/>
      <c r="C812" s="236" t="s">
        <v>1314</v>
      </c>
      <c r="D812" s="236" t="s">
        <v>212</v>
      </c>
      <c r="E812" s="237" t="s">
        <v>1315</v>
      </c>
      <c r="F812" s="238" t="s">
        <v>1316</v>
      </c>
      <c r="G812" s="239" t="s">
        <v>215</v>
      </c>
      <c r="H812" s="240">
        <v>243.32599999999999</v>
      </c>
      <c r="I812" s="241"/>
      <c r="J812" s="242">
        <f>ROUND(I812*H812,2)</f>
        <v>0</v>
      </c>
      <c r="K812" s="238" t="s">
        <v>216</v>
      </c>
      <c r="L812" s="73"/>
      <c r="M812" s="243" t="s">
        <v>21</v>
      </c>
      <c r="N812" s="244" t="s">
        <v>43</v>
      </c>
      <c r="O812" s="48"/>
      <c r="P812" s="245">
        <f>O812*H812</f>
        <v>0</v>
      </c>
      <c r="Q812" s="245">
        <v>0.00039825</v>
      </c>
      <c r="R812" s="245">
        <f>Q812*H812</f>
        <v>0.096904579500000004</v>
      </c>
      <c r="S812" s="245">
        <v>0</v>
      </c>
      <c r="T812" s="246">
        <f>S812*H812</f>
        <v>0</v>
      </c>
      <c r="AR812" s="25" t="s">
        <v>140</v>
      </c>
      <c r="AT812" s="25" t="s">
        <v>212</v>
      </c>
      <c r="AU812" s="25" t="s">
        <v>81</v>
      </c>
      <c r="AY812" s="25" t="s">
        <v>210</v>
      </c>
      <c r="BE812" s="247">
        <f>IF(N812="základní",J812,0)</f>
        <v>0</v>
      </c>
      <c r="BF812" s="247">
        <f>IF(N812="snížená",J812,0)</f>
        <v>0</v>
      </c>
      <c r="BG812" s="247">
        <f>IF(N812="zákl. přenesená",J812,0)</f>
        <v>0</v>
      </c>
      <c r="BH812" s="247">
        <f>IF(N812="sníž. přenesená",J812,0)</f>
        <v>0</v>
      </c>
      <c r="BI812" s="247">
        <f>IF(N812="nulová",J812,0)</f>
        <v>0</v>
      </c>
      <c r="BJ812" s="25" t="s">
        <v>79</v>
      </c>
      <c r="BK812" s="247">
        <f>ROUND(I812*H812,2)</f>
        <v>0</v>
      </c>
      <c r="BL812" s="25" t="s">
        <v>140</v>
      </c>
      <c r="BM812" s="25" t="s">
        <v>1317</v>
      </c>
    </row>
    <row r="813" s="1" customFormat="1">
      <c r="B813" s="47"/>
      <c r="C813" s="75"/>
      <c r="D813" s="248" t="s">
        <v>219</v>
      </c>
      <c r="E813" s="75"/>
      <c r="F813" s="249" t="s">
        <v>678</v>
      </c>
      <c r="G813" s="75"/>
      <c r="H813" s="75"/>
      <c r="I813" s="204"/>
      <c r="J813" s="75"/>
      <c r="K813" s="75"/>
      <c r="L813" s="73"/>
      <c r="M813" s="250"/>
      <c r="N813" s="48"/>
      <c r="O813" s="48"/>
      <c r="P813" s="48"/>
      <c r="Q813" s="48"/>
      <c r="R813" s="48"/>
      <c r="S813" s="48"/>
      <c r="T813" s="96"/>
      <c r="AT813" s="25" t="s">
        <v>219</v>
      </c>
      <c r="AU813" s="25" t="s">
        <v>81</v>
      </c>
    </row>
    <row r="814" s="12" customFormat="1">
      <c r="B814" s="251"/>
      <c r="C814" s="252"/>
      <c r="D814" s="248" t="s">
        <v>221</v>
      </c>
      <c r="E814" s="253" t="s">
        <v>21</v>
      </c>
      <c r="F814" s="254" t="s">
        <v>801</v>
      </c>
      <c r="G814" s="252"/>
      <c r="H814" s="253" t="s">
        <v>21</v>
      </c>
      <c r="I814" s="255"/>
      <c r="J814" s="252"/>
      <c r="K814" s="252"/>
      <c r="L814" s="256"/>
      <c r="M814" s="257"/>
      <c r="N814" s="258"/>
      <c r="O814" s="258"/>
      <c r="P814" s="258"/>
      <c r="Q814" s="258"/>
      <c r="R814" s="258"/>
      <c r="S814" s="258"/>
      <c r="T814" s="259"/>
      <c r="AT814" s="260" t="s">
        <v>221</v>
      </c>
      <c r="AU814" s="260" t="s">
        <v>81</v>
      </c>
      <c r="AV814" s="12" t="s">
        <v>79</v>
      </c>
      <c r="AW814" s="12" t="s">
        <v>35</v>
      </c>
      <c r="AX814" s="12" t="s">
        <v>72</v>
      </c>
      <c r="AY814" s="260" t="s">
        <v>210</v>
      </c>
    </row>
    <row r="815" s="12" customFormat="1">
      <c r="B815" s="251"/>
      <c r="C815" s="252"/>
      <c r="D815" s="248" t="s">
        <v>221</v>
      </c>
      <c r="E815" s="253" t="s">
        <v>21</v>
      </c>
      <c r="F815" s="254" t="s">
        <v>776</v>
      </c>
      <c r="G815" s="252"/>
      <c r="H815" s="253" t="s">
        <v>21</v>
      </c>
      <c r="I815" s="255"/>
      <c r="J815" s="252"/>
      <c r="K815" s="252"/>
      <c r="L815" s="256"/>
      <c r="M815" s="257"/>
      <c r="N815" s="258"/>
      <c r="O815" s="258"/>
      <c r="P815" s="258"/>
      <c r="Q815" s="258"/>
      <c r="R815" s="258"/>
      <c r="S815" s="258"/>
      <c r="T815" s="259"/>
      <c r="AT815" s="260" t="s">
        <v>221</v>
      </c>
      <c r="AU815" s="260" t="s">
        <v>81</v>
      </c>
      <c r="AV815" s="12" t="s">
        <v>79</v>
      </c>
      <c r="AW815" s="12" t="s">
        <v>35</v>
      </c>
      <c r="AX815" s="12" t="s">
        <v>72</v>
      </c>
      <c r="AY815" s="260" t="s">
        <v>210</v>
      </c>
    </row>
    <row r="816" s="12" customFormat="1">
      <c r="B816" s="251"/>
      <c r="C816" s="252"/>
      <c r="D816" s="248" t="s">
        <v>221</v>
      </c>
      <c r="E816" s="253" t="s">
        <v>21</v>
      </c>
      <c r="F816" s="254" t="s">
        <v>1264</v>
      </c>
      <c r="G816" s="252"/>
      <c r="H816" s="253" t="s">
        <v>21</v>
      </c>
      <c r="I816" s="255"/>
      <c r="J816" s="252"/>
      <c r="K816" s="252"/>
      <c r="L816" s="256"/>
      <c r="M816" s="257"/>
      <c r="N816" s="258"/>
      <c r="O816" s="258"/>
      <c r="P816" s="258"/>
      <c r="Q816" s="258"/>
      <c r="R816" s="258"/>
      <c r="S816" s="258"/>
      <c r="T816" s="259"/>
      <c r="AT816" s="260" t="s">
        <v>221</v>
      </c>
      <c r="AU816" s="260" t="s">
        <v>81</v>
      </c>
      <c r="AV816" s="12" t="s">
        <v>79</v>
      </c>
      <c r="AW816" s="12" t="s">
        <v>35</v>
      </c>
      <c r="AX816" s="12" t="s">
        <v>72</v>
      </c>
      <c r="AY816" s="260" t="s">
        <v>210</v>
      </c>
    </row>
    <row r="817" s="13" customFormat="1">
      <c r="B817" s="261"/>
      <c r="C817" s="262"/>
      <c r="D817" s="248" t="s">
        <v>221</v>
      </c>
      <c r="E817" s="263" t="s">
        <v>21</v>
      </c>
      <c r="F817" s="264" t="s">
        <v>1265</v>
      </c>
      <c r="G817" s="262"/>
      <c r="H817" s="265">
        <v>32.945999999999998</v>
      </c>
      <c r="I817" s="266"/>
      <c r="J817" s="262"/>
      <c r="K817" s="262"/>
      <c r="L817" s="267"/>
      <c r="M817" s="268"/>
      <c r="N817" s="269"/>
      <c r="O817" s="269"/>
      <c r="P817" s="269"/>
      <c r="Q817" s="269"/>
      <c r="R817" s="269"/>
      <c r="S817" s="269"/>
      <c r="T817" s="270"/>
      <c r="AT817" s="271" t="s">
        <v>221</v>
      </c>
      <c r="AU817" s="271" t="s">
        <v>81</v>
      </c>
      <c r="AV817" s="13" t="s">
        <v>81</v>
      </c>
      <c r="AW817" s="13" t="s">
        <v>35</v>
      </c>
      <c r="AX817" s="13" t="s">
        <v>72</v>
      </c>
      <c r="AY817" s="271" t="s">
        <v>210</v>
      </c>
    </row>
    <row r="818" s="13" customFormat="1">
      <c r="B818" s="261"/>
      <c r="C818" s="262"/>
      <c r="D818" s="248" t="s">
        <v>221</v>
      </c>
      <c r="E818" s="263" t="s">
        <v>21</v>
      </c>
      <c r="F818" s="264" t="s">
        <v>1266</v>
      </c>
      <c r="G818" s="262"/>
      <c r="H818" s="265">
        <v>21.850000000000001</v>
      </c>
      <c r="I818" s="266"/>
      <c r="J818" s="262"/>
      <c r="K818" s="262"/>
      <c r="L818" s="267"/>
      <c r="M818" s="268"/>
      <c r="N818" s="269"/>
      <c r="O818" s="269"/>
      <c r="P818" s="269"/>
      <c r="Q818" s="269"/>
      <c r="R818" s="269"/>
      <c r="S818" s="269"/>
      <c r="T818" s="270"/>
      <c r="AT818" s="271" t="s">
        <v>221</v>
      </c>
      <c r="AU818" s="271" t="s">
        <v>81</v>
      </c>
      <c r="AV818" s="13" t="s">
        <v>81</v>
      </c>
      <c r="AW818" s="13" t="s">
        <v>35</v>
      </c>
      <c r="AX818" s="13" t="s">
        <v>72</v>
      </c>
      <c r="AY818" s="271" t="s">
        <v>210</v>
      </c>
    </row>
    <row r="819" s="12" customFormat="1">
      <c r="B819" s="251"/>
      <c r="C819" s="252"/>
      <c r="D819" s="248" t="s">
        <v>221</v>
      </c>
      <c r="E819" s="253" t="s">
        <v>21</v>
      </c>
      <c r="F819" s="254" t="s">
        <v>845</v>
      </c>
      <c r="G819" s="252"/>
      <c r="H819" s="253" t="s">
        <v>21</v>
      </c>
      <c r="I819" s="255"/>
      <c r="J819" s="252"/>
      <c r="K819" s="252"/>
      <c r="L819" s="256"/>
      <c r="M819" s="257"/>
      <c r="N819" s="258"/>
      <c r="O819" s="258"/>
      <c r="P819" s="258"/>
      <c r="Q819" s="258"/>
      <c r="R819" s="258"/>
      <c r="S819" s="258"/>
      <c r="T819" s="259"/>
      <c r="AT819" s="260" t="s">
        <v>221</v>
      </c>
      <c r="AU819" s="260" t="s">
        <v>81</v>
      </c>
      <c r="AV819" s="12" t="s">
        <v>79</v>
      </c>
      <c r="AW819" s="12" t="s">
        <v>35</v>
      </c>
      <c r="AX819" s="12" t="s">
        <v>72</v>
      </c>
      <c r="AY819" s="260" t="s">
        <v>210</v>
      </c>
    </row>
    <row r="820" s="12" customFormat="1">
      <c r="B820" s="251"/>
      <c r="C820" s="252"/>
      <c r="D820" s="248" t="s">
        <v>221</v>
      </c>
      <c r="E820" s="253" t="s">
        <v>21</v>
      </c>
      <c r="F820" s="254" t="s">
        <v>1297</v>
      </c>
      <c r="G820" s="252"/>
      <c r="H820" s="253" t="s">
        <v>21</v>
      </c>
      <c r="I820" s="255"/>
      <c r="J820" s="252"/>
      <c r="K820" s="252"/>
      <c r="L820" s="256"/>
      <c r="M820" s="257"/>
      <c r="N820" s="258"/>
      <c r="O820" s="258"/>
      <c r="P820" s="258"/>
      <c r="Q820" s="258"/>
      <c r="R820" s="258"/>
      <c r="S820" s="258"/>
      <c r="T820" s="259"/>
      <c r="AT820" s="260" t="s">
        <v>221</v>
      </c>
      <c r="AU820" s="260" t="s">
        <v>81</v>
      </c>
      <c r="AV820" s="12" t="s">
        <v>79</v>
      </c>
      <c r="AW820" s="12" t="s">
        <v>35</v>
      </c>
      <c r="AX820" s="12" t="s">
        <v>72</v>
      </c>
      <c r="AY820" s="260" t="s">
        <v>210</v>
      </c>
    </row>
    <row r="821" s="13" customFormat="1">
      <c r="B821" s="261"/>
      <c r="C821" s="262"/>
      <c r="D821" s="248" t="s">
        <v>221</v>
      </c>
      <c r="E821" s="263" t="s">
        <v>21</v>
      </c>
      <c r="F821" s="264" t="s">
        <v>1132</v>
      </c>
      <c r="G821" s="262"/>
      <c r="H821" s="265">
        <v>24</v>
      </c>
      <c r="I821" s="266"/>
      <c r="J821" s="262"/>
      <c r="K821" s="262"/>
      <c r="L821" s="267"/>
      <c r="M821" s="268"/>
      <c r="N821" s="269"/>
      <c r="O821" s="269"/>
      <c r="P821" s="269"/>
      <c r="Q821" s="269"/>
      <c r="R821" s="269"/>
      <c r="S821" s="269"/>
      <c r="T821" s="270"/>
      <c r="AT821" s="271" t="s">
        <v>221</v>
      </c>
      <c r="AU821" s="271" t="s">
        <v>81</v>
      </c>
      <c r="AV821" s="13" t="s">
        <v>81</v>
      </c>
      <c r="AW821" s="13" t="s">
        <v>35</v>
      </c>
      <c r="AX821" s="13" t="s">
        <v>72</v>
      </c>
      <c r="AY821" s="271" t="s">
        <v>210</v>
      </c>
    </row>
    <row r="822" s="12" customFormat="1">
      <c r="B822" s="251"/>
      <c r="C822" s="252"/>
      <c r="D822" s="248" t="s">
        <v>221</v>
      </c>
      <c r="E822" s="253" t="s">
        <v>21</v>
      </c>
      <c r="F822" s="254" t="s">
        <v>1089</v>
      </c>
      <c r="G822" s="252"/>
      <c r="H822" s="253" t="s">
        <v>21</v>
      </c>
      <c r="I822" s="255"/>
      <c r="J822" s="252"/>
      <c r="K822" s="252"/>
      <c r="L822" s="256"/>
      <c r="M822" s="257"/>
      <c r="N822" s="258"/>
      <c r="O822" s="258"/>
      <c r="P822" s="258"/>
      <c r="Q822" s="258"/>
      <c r="R822" s="258"/>
      <c r="S822" s="258"/>
      <c r="T822" s="259"/>
      <c r="AT822" s="260" t="s">
        <v>221</v>
      </c>
      <c r="AU822" s="260" t="s">
        <v>81</v>
      </c>
      <c r="AV822" s="12" t="s">
        <v>79</v>
      </c>
      <c r="AW822" s="12" t="s">
        <v>35</v>
      </c>
      <c r="AX822" s="12" t="s">
        <v>72</v>
      </c>
      <c r="AY822" s="260" t="s">
        <v>210</v>
      </c>
    </row>
    <row r="823" s="13" customFormat="1">
      <c r="B823" s="261"/>
      <c r="C823" s="262"/>
      <c r="D823" s="248" t="s">
        <v>221</v>
      </c>
      <c r="E823" s="263" t="s">
        <v>21</v>
      </c>
      <c r="F823" s="264" t="s">
        <v>1090</v>
      </c>
      <c r="G823" s="262"/>
      <c r="H823" s="265">
        <v>65</v>
      </c>
      <c r="I823" s="266"/>
      <c r="J823" s="262"/>
      <c r="K823" s="262"/>
      <c r="L823" s="267"/>
      <c r="M823" s="268"/>
      <c r="N823" s="269"/>
      <c r="O823" s="269"/>
      <c r="P823" s="269"/>
      <c r="Q823" s="269"/>
      <c r="R823" s="269"/>
      <c r="S823" s="269"/>
      <c r="T823" s="270"/>
      <c r="AT823" s="271" t="s">
        <v>221</v>
      </c>
      <c r="AU823" s="271" t="s">
        <v>81</v>
      </c>
      <c r="AV823" s="13" t="s">
        <v>81</v>
      </c>
      <c r="AW823" s="13" t="s">
        <v>35</v>
      </c>
      <c r="AX823" s="13" t="s">
        <v>72</v>
      </c>
      <c r="AY823" s="271" t="s">
        <v>210</v>
      </c>
    </row>
    <row r="824" s="12" customFormat="1">
      <c r="B824" s="251"/>
      <c r="C824" s="252"/>
      <c r="D824" s="248" t="s">
        <v>221</v>
      </c>
      <c r="E824" s="253" t="s">
        <v>21</v>
      </c>
      <c r="F824" s="254" t="s">
        <v>1087</v>
      </c>
      <c r="G824" s="252"/>
      <c r="H824" s="253" t="s">
        <v>21</v>
      </c>
      <c r="I824" s="255"/>
      <c r="J824" s="252"/>
      <c r="K824" s="252"/>
      <c r="L824" s="256"/>
      <c r="M824" s="257"/>
      <c r="N824" s="258"/>
      <c r="O824" s="258"/>
      <c r="P824" s="258"/>
      <c r="Q824" s="258"/>
      <c r="R824" s="258"/>
      <c r="S824" s="258"/>
      <c r="T824" s="259"/>
      <c r="AT824" s="260" t="s">
        <v>221</v>
      </c>
      <c r="AU824" s="260" t="s">
        <v>81</v>
      </c>
      <c r="AV824" s="12" t="s">
        <v>79</v>
      </c>
      <c r="AW824" s="12" t="s">
        <v>35</v>
      </c>
      <c r="AX824" s="12" t="s">
        <v>72</v>
      </c>
      <c r="AY824" s="260" t="s">
        <v>210</v>
      </c>
    </row>
    <row r="825" s="13" customFormat="1">
      <c r="B825" s="261"/>
      <c r="C825" s="262"/>
      <c r="D825" s="248" t="s">
        <v>221</v>
      </c>
      <c r="E825" s="263" t="s">
        <v>21</v>
      </c>
      <c r="F825" s="264" t="s">
        <v>1088</v>
      </c>
      <c r="G825" s="262"/>
      <c r="H825" s="265">
        <v>79.799999999999997</v>
      </c>
      <c r="I825" s="266"/>
      <c r="J825" s="262"/>
      <c r="K825" s="262"/>
      <c r="L825" s="267"/>
      <c r="M825" s="268"/>
      <c r="N825" s="269"/>
      <c r="O825" s="269"/>
      <c r="P825" s="269"/>
      <c r="Q825" s="269"/>
      <c r="R825" s="269"/>
      <c r="S825" s="269"/>
      <c r="T825" s="270"/>
      <c r="AT825" s="271" t="s">
        <v>221</v>
      </c>
      <c r="AU825" s="271" t="s">
        <v>81</v>
      </c>
      <c r="AV825" s="13" t="s">
        <v>81</v>
      </c>
      <c r="AW825" s="13" t="s">
        <v>35</v>
      </c>
      <c r="AX825" s="13" t="s">
        <v>72</v>
      </c>
      <c r="AY825" s="271" t="s">
        <v>210</v>
      </c>
    </row>
    <row r="826" s="12" customFormat="1">
      <c r="B826" s="251"/>
      <c r="C826" s="252"/>
      <c r="D826" s="248" t="s">
        <v>221</v>
      </c>
      <c r="E826" s="253" t="s">
        <v>21</v>
      </c>
      <c r="F826" s="254" t="s">
        <v>1078</v>
      </c>
      <c r="G826" s="252"/>
      <c r="H826" s="253" t="s">
        <v>21</v>
      </c>
      <c r="I826" s="255"/>
      <c r="J826" s="252"/>
      <c r="K826" s="252"/>
      <c r="L826" s="256"/>
      <c r="M826" s="257"/>
      <c r="N826" s="258"/>
      <c r="O826" s="258"/>
      <c r="P826" s="258"/>
      <c r="Q826" s="258"/>
      <c r="R826" s="258"/>
      <c r="S826" s="258"/>
      <c r="T826" s="259"/>
      <c r="AT826" s="260" t="s">
        <v>221</v>
      </c>
      <c r="AU826" s="260" t="s">
        <v>81</v>
      </c>
      <c r="AV826" s="12" t="s">
        <v>79</v>
      </c>
      <c r="AW826" s="12" t="s">
        <v>35</v>
      </c>
      <c r="AX826" s="12" t="s">
        <v>72</v>
      </c>
      <c r="AY826" s="260" t="s">
        <v>210</v>
      </c>
    </row>
    <row r="827" s="13" customFormat="1">
      <c r="B827" s="261"/>
      <c r="C827" s="262"/>
      <c r="D827" s="248" t="s">
        <v>221</v>
      </c>
      <c r="E827" s="263" t="s">
        <v>21</v>
      </c>
      <c r="F827" s="264" t="s">
        <v>1079</v>
      </c>
      <c r="G827" s="262"/>
      <c r="H827" s="265">
        <v>10.73</v>
      </c>
      <c r="I827" s="266"/>
      <c r="J827" s="262"/>
      <c r="K827" s="262"/>
      <c r="L827" s="267"/>
      <c r="M827" s="268"/>
      <c r="N827" s="269"/>
      <c r="O827" s="269"/>
      <c r="P827" s="269"/>
      <c r="Q827" s="269"/>
      <c r="R827" s="269"/>
      <c r="S827" s="269"/>
      <c r="T827" s="270"/>
      <c r="AT827" s="271" t="s">
        <v>221</v>
      </c>
      <c r="AU827" s="271" t="s">
        <v>81</v>
      </c>
      <c r="AV827" s="13" t="s">
        <v>81</v>
      </c>
      <c r="AW827" s="13" t="s">
        <v>35</v>
      </c>
      <c r="AX827" s="13" t="s">
        <v>72</v>
      </c>
      <c r="AY827" s="271" t="s">
        <v>210</v>
      </c>
    </row>
    <row r="828" s="12" customFormat="1">
      <c r="B828" s="251"/>
      <c r="C828" s="252"/>
      <c r="D828" s="248" t="s">
        <v>221</v>
      </c>
      <c r="E828" s="253" t="s">
        <v>21</v>
      </c>
      <c r="F828" s="254" t="s">
        <v>1298</v>
      </c>
      <c r="G828" s="252"/>
      <c r="H828" s="253" t="s">
        <v>21</v>
      </c>
      <c r="I828" s="255"/>
      <c r="J828" s="252"/>
      <c r="K828" s="252"/>
      <c r="L828" s="256"/>
      <c r="M828" s="257"/>
      <c r="N828" s="258"/>
      <c r="O828" s="258"/>
      <c r="P828" s="258"/>
      <c r="Q828" s="258"/>
      <c r="R828" s="258"/>
      <c r="S828" s="258"/>
      <c r="T828" s="259"/>
      <c r="AT828" s="260" t="s">
        <v>221</v>
      </c>
      <c r="AU828" s="260" t="s">
        <v>81</v>
      </c>
      <c r="AV828" s="12" t="s">
        <v>79</v>
      </c>
      <c r="AW828" s="12" t="s">
        <v>35</v>
      </c>
      <c r="AX828" s="12" t="s">
        <v>72</v>
      </c>
      <c r="AY828" s="260" t="s">
        <v>210</v>
      </c>
    </row>
    <row r="829" s="13" customFormat="1">
      <c r="B829" s="261"/>
      <c r="C829" s="262"/>
      <c r="D829" s="248" t="s">
        <v>221</v>
      </c>
      <c r="E829" s="263" t="s">
        <v>21</v>
      </c>
      <c r="F829" s="264" t="s">
        <v>532</v>
      </c>
      <c r="G829" s="262"/>
      <c r="H829" s="265">
        <v>9</v>
      </c>
      <c r="I829" s="266"/>
      <c r="J829" s="262"/>
      <c r="K829" s="262"/>
      <c r="L829" s="267"/>
      <c r="M829" s="268"/>
      <c r="N829" s="269"/>
      <c r="O829" s="269"/>
      <c r="P829" s="269"/>
      <c r="Q829" s="269"/>
      <c r="R829" s="269"/>
      <c r="S829" s="269"/>
      <c r="T829" s="270"/>
      <c r="AT829" s="271" t="s">
        <v>221</v>
      </c>
      <c r="AU829" s="271" t="s">
        <v>81</v>
      </c>
      <c r="AV829" s="13" t="s">
        <v>81</v>
      </c>
      <c r="AW829" s="13" t="s">
        <v>35</v>
      </c>
      <c r="AX829" s="13" t="s">
        <v>72</v>
      </c>
      <c r="AY829" s="271" t="s">
        <v>210</v>
      </c>
    </row>
    <row r="830" s="14" customFormat="1">
      <c r="B830" s="272"/>
      <c r="C830" s="273"/>
      <c r="D830" s="248" t="s">
        <v>221</v>
      </c>
      <c r="E830" s="274" t="s">
        <v>21</v>
      </c>
      <c r="F830" s="275" t="s">
        <v>227</v>
      </c>
      <c r="G830" s="273"/>
      <c r="H830" s="276">
        <v>243.32599999999999</v>
      </c>
      <c r="I830" s="277"/>
      <c r="J830" s="273"/>
      <c r="K830" s="273"/>
      <c r="L830" s="278"/>
      <c r="M830" s="279"/>
      <c r="N830" s="280"/>
      <c r="O830" s="280"/>
      <c r="P830" s="280"/>
      <c r="Q830" s="280"/>
      <c r="R830" s="280"/>
      <c r="S830" s="280"/>
      <c r="T830" s="281"/>
      <c r="AT830" s="282" t="s">
        <v>221</v>
      </c>
      <c r="AU830" s="282" t="s">
        <v>81</v>
      </c>
      <c r="AV830" s="14" t="s">
        <v>217</v>
      </c>
      <c r="AW830" s="14" t="s">
        <v>35</v>
      </c>
      <c r="AX830" s="14" t="s">
        <v>79</v>
      </c>
      <c r="AY830" s="282" t="s">
        <v>210</v>
      </c>
    </row>
    <row r="831" s="1" customFormat="1" ht="22.8" customHeight="1">
      <c r="B831" s="47"/>
      <c r="C831" s="284" t="s">
        <v>1318</v>
      </c>
      <c r="D831" s="284" t="s">
        <v>328</v>
      </c>
      <c r="E831" s="285" t="s">
        <v>680</v>
      </c>
      <c r="F831" s="286" t="s">
        <v>1306</v>
      </c>
      <c r="G831" s="287" t="s">
        <v>215</v>
      </c>
      <c r="H831" s="288">
        <v>291.99099999999999</v>
      </c>
      <c r="I831" s="289"/>
      <c r="J831" s="290">
        <f>ROUND(I831*H831,2)</f>
        <v>0</v>
      </c>
      <c r="K831" s="286" t="s">
        <v>21</v>
      </c>
      <c r="L831" s="291"/>
      <c r="M831" s="292" t="s">
        <v>21</v>
      </c>
      <c r="N831" s="293" t="s">
        <v>43</v>
      </c>
      <c r="O831" s="48"/>
      <c r="P831" s="245">
        <f>O831*H831</f>
        <v>0</v>
      </c>
      <c r="Q831" s="245">
        <v>0.0048999999999999998</v>
      </c>
      <c r="R831" s="245">
        <f>Q831*H831</f>
        <v>1.4307558999999999</v>
      </c>
      <c r="S831" s="245">
        <v>0</v>
      </c>
      <c r="T831" s="246">
        <f>S831*H831</f>
        <v>0</v>
      </c>
      <c r="AR831" s="25" t="s">
        <v>400</v>
      </c>
      <c r="AT831" s="25" t="s">
        <v>328</v>
      </c>
      <c r="AU831" s="25" t="s">
        <v>81</v>
      </c>
      <c r="AY831" s="25" t="s">
        <v>210</v>
      </c>
      <c r="BE831" s="247">
        <f>IF(N831="základní",J831,0)</f>
        <v>0</v>
      </c>
      <c r="BF831" s="247">
        <f>IF(N831="snížená",J831,0)</f>
        <v>0</v>
      </c>
      <c r="BG831" s="247">
        <f>IF(N831="zákl. přenesená",J831,0)</f>
        <v>0</v>
      </c>
      <c r="BH831" s="247">
        <f>IF(N831="sníž. přenesená",J831,0)</f>
        <v>0</v>
      </c>
      <c r="BI831" s="247">
        <f>IF(N831="nulová",J831,0)</f>
        <v>0</v>
      </c>
      <c r="BJ831" s="25" t="s">
        <v>79</v>
      </c>
      <c r="BK831" s="247">
        <f>ROUND(I831*H831,2)</f>
        <v>0</v>
      </c>
      <c r="BL831" s="25" t="s">
        <v>140</v>
      </c>
      <c r="BM831" s="25" t="s">
        <v>1319</v>
      </c>
    </row>
    <row r="832" s="13" customFormat="1">
      <c r="B832" s="261"/>
      <c r="C832" s="262"/>
      <c r="D832" s="248" t="s">
        <v>221</v>
      </c>
      <c r="E832" s="262"/>
      <c r="F832" s="264" t="s">
        <v>1320</v>
      </c>
      <c r="G832" s="262"/>
      <c r="H832" s="265">
        <v>291.99099999999999</v>
      </c>
      <c r="I832" s="266"/>
      <c r="J832" s="262"/>
      <c r="K832" s="262"/>
      <c r="L832" s="267"/>
      <c r="M832" s="268"/>
      <c r="N832" s="269"/>
      <c r="O832" s="269"/>
      <c r="P832" s="269"/>
      <c r="Q832" s="269"/>
      <c r="R832" s="269"/>
      <c r="S832" s="269"/>
      <c r="T832" s="270"/>
      <c r="AT832" s="271" t="s">
        <v>221</v>
      </c>
      <c r="AU832" s="271" t="s">
        <v>81</v>
      </c>
      <c r="AV832" s="13" t="s">
        <v>81</v>
      </c>
      <c r="AW832" s="13" t="s">
        <v>6</v>
      </c>
      <c r="AX832" s="13" t="s">
        <v>79</v>
      </c>
      <c r="AY832" s="271" t="s">
        <v>210</v>
      </c>
    </row>
    <row r="833" s="1" customFormat="1" ht="34.2" customHeight="1">
      <c r="B833" s="47"/>
      <c r="C833" s="236" t="s">
        <v>1321</v>
      </c>
      <c r="D833" s="236" t="s">
        <v>212</v>
      </c>
      <c r="E833" s="237" t="s">
        <v>685</v>
      </c>
      <c r="F833" s="238" t="s">
        <v>686</v>
      </c>
      <c r="G833" s="239" t="s">
        <v>215</v>
      </c>
      <c r="H833" s="240">
        <v>72.796000000000006</v>
      </c>
      <c r="I833" s="241"/>
      <c r="J833" s="242">
        <f>ROUND(I833*H833,2)</f>
        <v>0</v>
      </c>
      <c r="K833" s="238" t="s">
        <v>216</v>
      </c>
      <c r="L833" s="73"/>
      <c r="M833" s="243" t="s">
        <v>21</v>
      </c>
      <c r="N833" s="244" t="s">
        <v>43</v>
      </c>
      <c r="O833" s="48"/>
      <c r="P833" s="245">
        <f>O833*H833</f>
        <v>0</v>
      </c>
      <c r="Q833" s="245">
        <v>0.00068000000000000005</v>
      </c>
      <c r="R833" s="245">
        <f>Q833*H833</f>
        <v>0.049501280000000009</v>
      </c>
      <c r="S833" s="245">
        <v>0</v>
      </c>
      <c r="T833" s="246">
        <f>S833*H833</f>
        <v>0</v>
      </c>
      <c r="AR833" s="25" t="s">
        <v>140</v>
      </c>
      <c r="AT833" s="25" t="s">
        <v>212</v>
      </c>
      <c r="AU833" s="25" t="s">
        <v>81</v>
      </c>
      <c r="AY833" s="25" t="s">
        <v>210</v>
      </c>
      <c r="BE833" s="247">
        <f>IF(N833="základní",J833,0)</f>
        <v>0</v>
      </c>
      <c r="BF833" s="247">
        <f>IF(N833="snížená",J833,0)</f>
        <v>0</v>
      </c>
      <c r="BG833" s="247">
        <f>IF(N833="zákl. přenesená",J833,0)</f>
        <v>0</v>
      </c>
      <c r="BH833" s="247">
        <f>IF(N833="sníž. přenesená",J833,0)</f>
        <v>0</v>
      </c>
      <c r="BI833" s="247">
        <f>IF(N833="nulová",J833,0)</f>
        <v>0</v>
      </c>
      <c r="BJ833" s="25" t="s">
        <v>79</v>
      </c>
      <c r="BK833" s="247">
        <f>ROUND(I833*H833,2)</f>
        <v>0</v>
      </c>
      <c r="BL833" s="25" t="s">
        <v>140</v>
      </c>
      <c r="BM833" s="25" t="s">
        <v>1322</v>
      </c>
    </row>
    <row r="834" s="12" customFormat="1">
      <c r="B834" s="251"/>
      <c r="C834" s="252"/>
      <c r="D834" s="248" t="s">
        <v>221</v>
      </c>
      <c r="E834" s="253" t="s">
        <v>21</v>
      </c>
      <c r="F834" s="254" t="s">
        <v>801</v>
      </c>
      <c r="G834" s="252"/>
      <c r="H834" s="253" t="s">
        <v>21</v>
      </c>
      <c r="I834" s="255"/>
      <c r="J834" s="252"/>
      <c r="K834" s="252"/>
      <c r="L834" s="256"/>
      <c r="M834" s="257"/>
      <c r="N834" s="258"/>
      <c r="O834" s="258"/>
      <c r="P834" s="258"/>
      <c r="Q834" s="258"/>
      <c r="R834" s="258"/>
      <c r="S834" s="258"/>
      <c r="T834" s="259"/>
      <c r="AT834" s="260" t="s">
        <v>221</v>
      </c>
      <c r="AU834" s="260" t="s">
        <v>81</v>
      </c>
      <c r="AV834" s="12" t="s">
        <v>79</v>
      </c>
      <c r="AW834" s="12" t="s">
        <v>35</v>
      </c>
      <c r="AX834" s="12" t="s">
        <v>72</v>
      </c>
      <c r="AY834" s="260" t="s">
        <v>210</v>
      </c>
    </row>
    <row r="835" s="12" customFormat="1">
      <c r="B835" s="251"/>
      <c r="C835" s="252"/>
      <c r="D835" s="248" t="s">
        <v>221</v>
      </c>
      <c r="E835" s="253" t="s">
        <v>21</v>
      </c>
      <c r="F835" s="254" t="s">
        <v>776</v>
      </c>
      <c r="G835" s="252"/>
      <c r="H835" s="253" t="s">
        <v>21</v>
      </c>
      <c r="I835" s="255"/>
      <c r="J835" s="252"/>
      <c r="K835" s="252"/>
      <c r="L835" s="256"/>
      <c r="M835" s="257"/>
      <c r="N835" s="258"/>
      <c r="O835" s="258"/>
      <c r="P835" s="258"/>
      <c r="Q835" s="258"/>
      <c r="R835" s="258"/>
      <c r="S835" s="258"/>
      <c r="T835" s="259"/>
      <c r="AT835" s="260" t="s">
        <v>221</v>
      </c>
      <c r="AU835" s="260" t="s">
        <v>81</v>
      </c>
      <c r="AV835" s="12" t="s">
        <v>79</v>
      </c>
      <c r="AW835" s="12" t="s">
        <v>35</v>
      </c>
      <c r="AX835" s="12" t="s">
        <v>72</v>
      </c>
      <c r="AY835" s="260" t="s">
        <v>210</v>
      </c>
    </row>
    <row r="836" s="12" customFormat="1">
      <c r="B836" s="251"/>
      <c r="C836" s="252"/>
      <c r="D836" s="248" t="s">
        <v>221</v>
      </c>
      <c r="E836" s="253" t="s">
        <v>21</v>
      </c>
      <c r="F836" s="254" t="s">
        <v>1264</v>
      </c>
      <c r="G836" s="252"/>
      <c r="H836" s="253" t="s">
        <v>21</v>
      </c>
      <c r="I836" s="255"/>
      <c r="J836" s="252"/>
      <c r="K836" s="252"/>
      <c r="L836" s="256"/>
      <c r="M836" s="257"/>
      <c r="N836" s="258"/>
      <c r="O836" s="258"/>
      <c r="P836" s="258"/>
      <c r="Q836" s="258"/>
      <c r="R836" s="258"/>
      <c r="S836" s="258"/>
      <c r="T836" s="259"/>
      <c r="AT836" s="260" t="s">
        <v>221</v>
      </c>
      <c r="AU836" s="260" t="s">
        <v>81</v>
      </c>
      <c r="AV836" s="12" t="s">
        <v>79</v>
      </c>
      <c r="AW836" s="12" t="s">
        <v>35</v>
      </c>
      <c r="AX836" s="12" t="s">
        <v>72</v>
      </c>
      <c r="AY836" s="260" t="s">
        <v>210</v>
      </c>
    </row>
    <row r="837" s="13" customFormat="1">
      <c r="B837" s="261"/>
      <c r="C837" s="262"/>
      <c r="D837" s="248" t="s">
        <v>221</v>
      </c>
      <c r="E837" s="263" t="s">
        <v>21</v>
      </c>
      <c r="F837" s="264" t="s">
        <v>1265</v>
      </c>
      <c r="G837" s="262"/>
      <c r="H837" s="265">
        <v>32.945999999999998</v>
      </c>
      <c r="I837" s="266"/>
      <c r="J837" s="262"/>
      <c r="K837" s="262"/>
      <c r="L837" s="267"/>
      <c r="M837" s="268"/>
      <c r="N837" s="269"/>
      <c r="O837" s="269"/>
      <c r="P837" s="269"/>
      <c r="Q837" s="269"/>
      <c r="R837" s="269"/>
      <c r="S837" s="269"/>
      <c r="T837" s="270"/>
      <c r="AT837" s="271" t="s">
        <v>221</v>
      </c>
      <c r="AU837" s="271" t="s">
        <v>81</v>
      </c>
      <c r="AV837" s="13" t="s">
        <v>81</v>
      </c>
      <c r="AW837" s="13" t="s">
        <v>35</v>
      </c>
      <c r="AX837" s="13" t="s">
        <v>72</v>
      </c>
      <c r="AY837" s="271" t="s">
        <v>210</v>
      </c>
    </row>
    <row r="838" s="13" customFormat="1">
      <c r="B838" s="261"/>
      <c r="C838" s="262"/>
      <c r="D838" s="248" t="s">
        <v>221</v>
      </c>
      <c r="E838" s="263" t="s">
        <v>21</v>
      </c>
      <c r="F838" s="264" t="s">
        <v>1266</v>
      </c>
      <c r="G838" s="262"/>
      <c r="H838" s="265">
        <v>21.850000000000001</v>
      </c>
      <c r="I838" s="266"/>
      <c r="J838" s="262"/>
      <c r="K838" s="262"/>
      <c r="L838" s="267"/>
      <c r="M838" s="268"/>
      <c r="N838" s="269"/>
      <c r="O838" s="269"/>
      <c r="P838" s="269"/>
      <c r="Q838" s="269"/>
      <c r="R838" s="269"/>
      <c r="S838" s="269"/>
      <c r="T838" s="270"/>
      <c r="AT838" s="271" t="s">
        <v>221</v>
      </c>
      <c r="AU838" s="271" t="s">
        <v>81</v>
      </c>
      <c r="AV838" s="13" t="s">
        <v>81</v>
      </c>
      <c r="AW838" s="13" t="s">
        <v>35</v>
      </c>
      <c r="AX838" s="13" t="s">
        <v>72</v>
      </c>
      <c r="AY838" s="271" t="s">
        <v>210</v>
      </c>
    </row>
    <row r="839" s="12" customFormat="1">
      <c r="B839" s="251"/>
      <c r="C839" s="252"/>
      <c r="D839" s="248" t="s">
        <v>221</v>
      </c>
      <c r="E839" s="253" t="s">
        <v>21</v>
      </c>
      <c r="F839" s="254" t="s">
        <v>845</v>
      </c>
      <c r="G839" s="252"/>
      <c r="H839" s="253" t="s">
        <v>21</v>
      </c>
      <c r="I839" s="255"/>
      <c r="J839" s="252"/>
      <c r="K839" s="252"/>
      <c r="L839" s="256"/>
      <c r="M839" s="257"/>
      <c r="N839" s="258"/>
      <c r="O839" s="258"/>
      <c r="P839" s="258"/>
      <c r="Q839" s="258"/>
      <c r="R839" s="258"/>
      <c r="S839" s="258"/>
      <c r="T839" s="259"/>
      <c r="AT839" s="260" t="s">
        <v>221</v>
      </c>
      <c r="AU839" s="260" t="s">
        <v>81</v>
      </c>
      <c r="AV839" s="12" t="s">
        <v>79</v>
      </c>
      <c r="AW839" s="12" t="s">
        <v>35</v>
      </c>
      <c r="AX839" s="12" t="s">
        <v>72</v>
      </c>
      <c r="AY839" s="260" t="s">
        <v>210</v>
      </c>
    </row>
    <row r="840" s="12" customFormat="1">
      <c r="B840" s="251"/>
      <c r="C840" s="252"/>
      <c r="D840" s="248" t="s">
        <v>221</v>
      </c>
      <c r="E840" s="253" t="s">
        <v>21</v>
      </c>
      <c r="F840" s="254" t="s">
        <v>1298</v>
      </c>
      <c r="G840" s="252"/>
      <c r="H840" s="253" t="s">
        <v>21</v>
      </c>
      <c r="I840" s="255"/>
      <c r="J840" s="252"/>
      <c r="K840" s="252"/>
      <c r="L840" s="256"/>
      <c r="M840" s="257"/>
      <c r="N840" s="258"/>
      <c r="O840" s="258"/>
      <c r="P840" s="258"/>
      <c r="Q840" s="258"/>
      <c r="R840" s="258"/>
      <c r="S840" s="258"/>
      <c r="T840" s="259"/>
      <c r="AT840" s="260" t="s">
        <v>221</v>
      </c>
      <c r="AU840" s="260" t="s">
        <v>81</v>
      </c>
      <c r="AV840" s="12" t="s">
        <v>79</v>
      </c>
      <c r="AW840" s="12" t="s">
        <v>35</v>
      </c>
      <c r="AX840" s="12" t="s">
        <v>72</v>
      </c>
      <c r="AY840" s="260" t="s">
        <v>210</v>
      </c>
    </row>
    <row r="841" s="13" customFormat="1">
      <c r="B841" s="261"/>
      <c r="C841" s="262"/>
      <c r="D841" s="248" t="s">
        <v>221</v>
      </c>
      <c r="E841" s="263" t="s">
        <v>21</v>
      </c>
      <c r="F841" s="264" t="s">
        <v>532</v>
      </c>
      <c r="G841" s="262"/>
      <c r="H841" s="265">
        <v>9</v>
      </c>
      <c r="I841" s="266"/>
      <c r="J841" s="262"/>
      <c r="K841" s="262"/>
      <c r="L841" s="267"/>
      <c r="M841" s="268"/>
      <c r="N841" s="269"/>
      <c r="O841" s="269"/>
      <c r="P841" s="269"/>
      <c r="Q841" s="269"/>
      <c r="R841" s="269"/>
      <c r="S841" s="269"/>
      <c r="T841" s="270"/>
      <c r="AT841" s="271" t="s">
        <v>221</v>
      </c>
      <c r="AU841" s="271" t="s">
        <v>81</v>
      </c>
      <c r="AV841" s="13" t="s">
        <v>81</v>
      </c>
      <c r="AW841" s="13" t="s">
        <v>35</v>
      </c>
      <c r="AX841" s="13" t="s">
        <v>72</v>
      </c>
      <c r="AY841" s="271" t="s">
        <v>210</v>
      </c>
    </row>
    <row r="842" s="12" customFormat="1">
      <c r="B842" s="251"/>
      <c r="C842" s="252"/>
      <c r="D842" s="248" t="s">
        <v>221</v>
      </c>
      <c r="E842" s="253" t="s">
        <v>21</v>
      </c>
      <c r="F842" s="254" t="s">
        <v>1091</v>
      </c>
      <c r="G842" s="252"/>
      <c r="H842" s="253" t="s">
        <v>21</v>
      </c>
      <c r="I842" s="255"/>
      <c r="J842" s="252"/>
      <c r="K842" s="252"/>
      <c r="L842" s="256"/>
      <c r="M842" s="257"/>
      <c r="N842" s="258"/>
      <c r="O842" s="258"/>
      <c r="P842" s="258"/>
      <c r="Q842" s="258"/>
      <c r="R842" s="258"/>
      <c r="S842" s="258"/>
      <c r="T842" s="259"/>
      <c r="AT842" s="260" t="s">
        <v>221</v>
      </c>
      <c r="AU842" s="260" t="s">
        <v>81</v>
      </c>
      <c r="AV842" s="12" t="s">
        <v>79</v>
      </c>
      <c r="AW842" s="12" t="s">
        <v>35</v>
      </c>
      <c r="AX842" s="12" t="s">
        <v>72</v>
      </c>
      <c r="AY842" s="260" t="s">
        <v>210</v>
      </c>
    </row>
    <row r="843" s="13" customFormat="1">
      <c r="B843" s="261"/>
      <c r="C843" s="262"/>
      <c r="D843" s="248" t="s">
        <v>221</v>
      </c>
      <c r="E843" s="263" t="s">
        <v>21</v>
      </c>
      <c r="F843" s="264" t="s">
        <v>532</v>
      </c>
      <c r="G843" s="262"/>
      <c r="H843" s="265">
        <v>9</v>
      </c>
      <c r="I843" s="266"/>
      <c r="J843" s="262"/>
      <c r="K843" s="262"/>
      <c r="L843" s="267"/>
      <c r="M843" s="268"/>
      <c r="N843" s="269"/>
      <c r="O843" s="269"/>
      <c r="P843" s="269"/>
      <c r="Q843" s="269"/>
      <c r="R843" s="269"/>
      <c r="S843" s="269"/>
      <c r="T843" s="270"/>
      <c r="AT843" s="271" t="s">
        <v>221</v>
      </c>
      <c r="AU843" s="271" t="s">
        <v>81</v>
      </c>
      <c r="AV843" s="13" t="s">
        <v>81</v>
      </c>
      <c r="AW843" s="13" t="s">
        <v>35</v>
      </c>
      <c r="AX843" s="13" t="s">
        <v>72</v>
      </c>
      <c r="AY843" s="271" t="s">
        <v>210</v>
      </c>
    </row>
    <row r="844" s="14" customFormat="1">
      <c r="B844" s="272"/>
      <c r="C844" s="273"/>
      <c r="D844" s="248" t="s">
        <v>221</v>
      </c>
      <c r="E844" s="274" t="s">
        <v>21</v>
      </c>
      <c r="F844" s="275" t="s">
        <v>227</v>
      </c>
      <c r="G844" s="273"/>
      <c r="H844" s="276">
        <v>72.796000000000006</v>
      </c>
      <c r="I844" s="277"/>
      <c r="J844" s="273"/>
      <c r="K844" s="273"/>
      <c r="L844" s="278"/>
      <c r="M844" s="279"/>
      <c r="N844" s="280"/>
      <c r="O844" s="280"/>
      <c r="P844" s="280"/>
      <c r="Q844" s="280"/>
      <c r="R844" s="280"/>
      <c r="S844" s="280"/>
      <c r="T844" s="281"/>
      <c r="AT844" s="282" t="s">
        <v>221</v>
      </c>
      <c r="AU844" s="282" t="s">
        <v>81</v>
      </c>
      <c r="AV844" s="14" t="s">
        <v>217</v>
      </c>
      <c r="AW844" s="14" t="s">
        <v>35</v>
      </c>
      <c r="AX844" s="14" t="s">
        <v>79</v>
      </c>
      <c r="AY844" s="282" t="s">
        <v>210</v>
      </c>
    </row>
    <row r="845" s="1" customFormat="1" ht="22.8" customHeight="1">
      <c r="B845" s="47"/>
      <c r="C845" s="236" t="s">
        <v>1323</v>
      </c>
      <c r="D845" s="236" t="s">
        <v>212</v>
      </c>
      <c r="E845" s="237" t="s">
        <v>689</v>
      </c>
      <c r="F845" s="238" t="s">
        <v>690</v>
      </c>
      <c r="G845" s="239" t="s">
        <v>251</v>
      </c>
      <c r="H845" s="240">
        <v>67.680000000000007</v>
      </c>
      <c r="I845" s="241"/>
      <c r="J845" s="242">
        <f>ROUND(I845*H845,2)</f>
        <v>0</v>
      </c>
      <c r="K845" s="238" t="s">
        <v>216</v>
      </c>
      <c r="L845" s="73"/>
      <c r="M845" s="243" t="s">
        <v>21</v>
      </c>
      <c r="N845" s="244" t="s">
        <v>43</v>
      </c>
      <c r="O845" s="48"/>
      <c r="P845" s="245">
        <f>O845*H845</f>
        <v>0</v>
      </c>
      <c r="Q845" s="245">
        <v>0.00025999999999999998</v>
      </c>
      <c r="R845" s="245">
        <f>Q845*H845</f>
        <v>0.017596799999999999</v>
      </c>
      <c r="S845" s="245">
        <v>0</v>
      </c>
      <c r="T845" s="246">
        <f>S845*H845</f>
        <v>0</v>
      </c>
      <c r="AR845" s="25" t="s">
        <v>140</v>
      </c>
      <c r="AT845" s="25" t="s">
        <v>212</v>
      </c>
      <c r="AU845" s="25" t="s">
        <v>81</v>
      </c>
      <c r="AY845" s="25" t="s">
        <v>210</v>
      </c>
      <c r="BE845" s="247">
        <f>IF(N845="základní",J845,0)</f>
        <v>0</v>
      </c>
      <c r="BF845" s="247">
        <f>IF(N845="snížená",J845,0)</f>
        <v>0</v>
      </c>
      <c r="BG845" s="247">
        <f>IF(N845="zákl. přenesená",J845,0)</f>
        <v>0</v>
      </c>
      <c r="BH845" s="247">
        <f>IF(N845="sníž. přenesená",J845,0)</f>
        <v>0</v>
      </c>
      <c r="BI845" s="247">
        <f>IF(N845="nulová",J845,0)</f>
        <v>0</v>
      </c>
      <c r="BJ845" s="25" t="s">
        <v>79</v>
      </c>
      <c r="BK845" s="247">
        <f>ROUND(I845*H845,2)</f>
        <v>0</v>
      </c>
      <c r="BL845" s="25" t="s">
        <v>140</v>
      </c>
      <c r="BM845" s="25" t="s">
        <v>1324</v>
      </c>
    </row>
    <row r="846" s="12" customFormat="1">
      <c r="B846" s="251"/>
      <c r="C846" s="252"/>
      <c r="D846" s="248" t="s">
        <v>221</v>
      </c>
      <c r="E846" s="253" t="s">
        <v>21</v>
      </c>
      <c r="F846" s="254" t="s">
        <v>801</v>
      </c>
      <c r="G846" s="252"/>
      <c r="H846" s="253" t="s">
        <v>21</v>
      </c>
      <c r="I846" s="255"/>
      <c r="J846" s="252"/>
      <c r="K846" s="252"/>
      <c r="L846" s="256"/>
      <c r="M846" s="257"/>
      <c r="N846" s="258"/>
      <c r="O846" s="258"/>
      <c r="P846" s="258"/>
      <c r="Q846" s="258"/>
      <c r="R846" s="258"/>
      <c r="S846" s="258"/>
      <c r="T846" s="259"/>
      <c r="AT846" s="260" t="s">
        <v>221</v>
      </c>
      <c r="AU846" s="260" t="s">
        <v>81</v>
      </c>
      <c r="AV846" s="12" t="s">
        <v>79</v>
      </c>
      <c r="AW846" s="12" t="s">
        <v>35</v>
      </c>
      <c r="AX846" s="12" t="s">
        <v>72</v>
      </c>
      <c r="AY846" s="260" t="s">
        <v>210</v>
      </c>
    </row>
    <row r="847" s="12" customFormat="1">
      <c r="B847" s="251"/>
      <c r="C847" s="252"/>
      <c r="D847" s="248" t="s">
        <v>221</v>
      </c>
      <c r="E847" s="253" t="s">
        <v>21</v>
      </c>
      <c r="F847" s="254" t="s">
        <v>776</v>
      </c>
      <c r="G847" s="252"/>
      <c r="H847" s="253" t="s">
        <v>21</v>
      </c>
      <c r="I847" s="255"/>
      <c r="J847" s="252"/>
      <c r="K847" s="252"/>
      <c r="L847" s="256"/>
      <c r="M847" s="257"/>
      <c r="N847" s="258"/>
      <c r="O847" s="258"/>
      <c r="P847" s="258"/>
      <c r="Q847" s="258"/>
      <c r="R847" s="258"/>
      <c r="S847" s="258"/>
      <c r="T847" s="259"/>
      <c r="AT847" s="260" t="s">
        <v>221</v>
      </c>
      <c r="AU847" s="260" t="s">
        <v>81</v>
      </c>
      <c r="AV847" s="12" t="s">
        <v>79</v>
      </c>
      <c r="AW847" s="12" t="s">
        <v>35</v>
      </c>
      <c r="AX847" s="12" t="s">
        <v>72</v>
      </c>
      <c r="AY847" s="260" t="s">
        <v>210</v>
      </c>
    </row>
    <row r="848" s="12" customFormat="1">
      <c r="B848" s="251"/>
      <c r="C848" s="252"/>
      <c r="D848" s="248" t="s">
        <v>221</v>
      </c>
      <c r="E848" s="253" t="s">
        <v>21</v>
      </c>
      <c r="F848" s="254" t="s">
        <v>1264</v>
      </c>
      <c r="G848" s="252"/>
      <c r="H848" s="253" t="s">
        <v>21</v>
      </c>
      <c r="I848" s="255"/>
      <c r="J848" s="252"/>
      <c r="K848" s="252"/>
      <c r="L848" s="256"/>
      <c r="M848" s="257"/>
      <c r="N848" s="258"/>
      <c r="O848" s="258"/>
      <c r="P848" s="258"/>
      <c r="Q848" s="258"/>
      <c r="R848" s="258"/>
      <c r="S848" s="258"/>
      <c r="T848" s="259"/>
      <c r="AT848" s="260" t="s">
        <v>221</v>
      </c>
      <c r="AU848" s="260" t="s">
        <v>81</v>
      </c>
      <c r="AV848" s="12" t="s">
        <v>79</v>
      </c>
      <c r="AW848" s="12" t="s">
        <v>35</v>
      </c>
      <c r="AX848" s="12" t="s">
        <v>72</v>
      </c>
      <c r="AY848" s="260" t="s">
        <v>210</v>
      </c>
    </row>
    <row r="849" s="13" customFormat="1">
      <c r="B849" s="261"/>
      <c r="C849" s="262"/>
      <c r="D849" s="248" t="s">
        <v>221</v>
      </c>
      <c r="E849" s="263" t="s">
        <v>21</v>
      </c>
      <c r="F849" s="264" t="s">
        <v>1325</v>
      </c>
      <c r="G849" s="262"/>
      <c r="H849" s="265">
        <v>34.68</v>
      </c>
      <c r="I849" s="266"/>
      <c r="J849" s="262"/>
      <c r="K849" s="262"/>
      <c r="L849" s="267"/>
      <c r="M849" s="268"/>
      <c r="N849" s="269"/>
      <c r="O849" s="269"/>
      <c r="P849" s="269"/>
      <c r="Q849" s="269"/>
      <c r="R849" s="269"/>
      <c r="S849" s="269"/>
      <c r="T849" s="270"/>
      <c r="AT849" s="271" t="s">
        <v>221</v>
      </c>
      <c r="AU849" s="271" t="s">
        <v>81</v>
      </c>
      <c r="AV849" s="13" t="s">
        <v>81</v>
      </c>
      <c r="AW849" s="13" t="s">
        <v>35</v>
      </c>
      <c r="AX849" s="13" t="s">
        <v>72</v>
      </c>
      <c r="AY849" s="271" t="s">
        <v>210</v>
      </c>
    </row>
    <row r="850" s="13" customFormat="1">
      <c r="B850" s="261"/>
      <c r="C850" s="262"/>
      <c r="D850" s="248" t="s">
        <v>221</v>
      </c>
      <c r="E850" s="263" t="s">
        <v>21</v>
      </c>
      <c r="F850" s="264" t="s">
        <v>1326</v>
      </c>
      <c r="G850" s="262"/>
      <c r="H850" s="265">
        <v>23</v>
      </c>
      <c r="I850" s="266"/>
      <c r="J850" s="262"/>
      <c r="K850" s="262"/>
      <c r="L850" s="267"/>
      <c r="M850" s="268"/>
      <c r="N850" s="269"/>
      <c r="O850" s="269"/>
      <c r="P850" s="269"/>
      <c r="Q850" s="269"/>
      <c r="R850" s="269"/>
      <c r="S850" s="269"/>
      <c r="T850" s="270"/>
      <c r="AT850" s="271" t="s">
        <v>221</v>
      </c>
      <c r="AU850" s="271" t="s">
        <v>81</v>
      </c>
      <c r="AV850" s="13" t="s">
        <v>81</v>
      </c>
      <c r="AW850" s="13" t="s">
        <v>35</v>
      </c>
      <c r="AX850" s="13" t="s">
        <v>72</v>
      </c>
      <c r="AY850" s="271" t="s">
        <v>210</v>
      </c>
    </row>
    <row r="851" s="12" customFormat="1">
      <c r="B851" s="251"/>
      <c r="C851" s="252"/>
      <c r="D851" s="248" t="s">
        <v>221</v>
      </c>
      <c r="E851" s="253" t="s">
        <v>21</v>
      </c>
      <c r="F851" s="254" t="s">
        <v>845</v>
      </c>
      <c r="G851" s="252"/>
      <c r="H851" s="253" t="s">
        <v>21</v>
      </c>
      <c r="I851" s="255"/>
      <c r="J851" s="252"/>
      <c r="K851" s="252"/>
      <c r="L851" s="256"/>
      <c r="M851" s="257"/>
      <c r="N851" s="258"/>
      <c r="O851" s="258"/>
      <c r="P851" s="258"/>
      <c r="Q851" s="258"/>
      <c r="R851" s="258"/>
      <c r="S851" s="258"/>
      <c r="T851" s="259"/>
      <c r="AT851" s="260" t="s">
        <v>221</v>
      </c>
      <c r="AU851" s="260" t="s">
        <v>81</v>
      </c>
      <c r="AV851" s="12" t="s">
        <v>79</v>
      </c>
      <c r="AW851" s="12" t="s">
        <v>35</v>
      </c>
      <c r="AX851" s="12" t="s">
        <v>72</v>
      </c>
      <c r="AY851" s="260" t="s">
        <v>210</v>
      </c>
    </row>
    <row r="852" s="12" customFormat="1">
      <c r="B852" s="251"/>
      <c r="C852" s="252"/>
      <c r="D852" s="248" t="s">
        <v>221</v>
      </c>
      <c r="E852" s="253" t="s">
        <v>21</v>
      </c>
      <c r="F852" s="254" t="s">
        <v>1298</v>
      </c>
      <c r="G852" s="252"/>
      <c r="H852" s="253" t="s">
        <v>21</v>
      </c>
      <c r="I852" s="255"/>
      <c r="J852" s="252"/>
      <c r="K852" s="252"/>
      <c r="L852" s="256"/>
      <c r="M852" s="257"/>
      <c r="N852" s="258"/>
      <c r="O852" s="258"/>
      <c r="P852" s="258"/>
      <c r="Q852" s="258"/>
      <c r="R852" s="258"/>
      <c r="S852" s="258"/>
      <c r="T852" s="259"/>
      <c r="AT852" s="260" t="s">
        <v>221</v>
      </c>
      <c r="AU852" s="260" t="s">
        <v>81</v>
      </c>
      <c r="AV852" s="12" t="s">
        <v>79</v>
      </c>
      <c r="AW852" s="12" t="s">
        <v>35</v>
      </c>
      <c r="AX852" s="12" t="s">
        <v>72</v>
      </c>
      <c r="AY852" s="260" t="s">
        <v>210</v>
      </c>
    </row>
    <row r="853" s="13" customFormat="1">
      <c r="B853" s="261"/>
      <c r="C853" s="262"/>
      <c r="D853" s="248" t="s">
        <v>221</v>
      </c>
      <c r="E853" s="263" t="s">
        <v>21</v>
      </c>
      <c r="F853" s="264" t="s">
        <v>1327</v>
      </c>
      <c r="G853" s="262"/>
      <c r="H853" s="265">
        <v>5</v>
      </c>
      <c r="I853" s="266"/>
      <c r="J853" s="262"/>
      <c r="K853" s="262"/>
      <c r="L853" s="267"/>
      <c r="M853" s="268"/>
      <c r="N853" s="269"/>
      <c r="O853" s="269"/>
      <c r="P853" s="269"/>
      <c r="Q853" s="269"/>
      <c r="R853" s="269"/>
      <c r="S853" s="269"/>
      <c r="T853" s="270"/>
      <c r="AT853" s="271" t="s">
        <v>221</v>
      </c>
      <c r="AU853" s="271" t="s">
        <v>81</v>
      </c>
      <c r="AV853" s="13" t="s">
        <v>81</v>
      </c>
      <c r="AW853" s="13" t="s">
        <v>35</v>
      </c>
      <c r="AX853" s="13" t="s">
        <v>72</v>
      </c>
      <c r="AY853" s="271" t="s">
        <v>210</v>
      </c>
    </row>
    <row r="854" s="12" customFormat="1">
      <c r="B854" s="251"/>
      <c r="C854" s="252"/>
      <c r="D854" s="248" t="s">
        <v>221</v>
      </c>
      <c r="E854" s="253" t="s">
        <v>21</v>
      </c>
      <c r="F854" s="254" t="s">
        <v>1091</v>
      </c>
      <c r="G854" s="252"/>
      <c r="H854" s="253" t="s">
        <v>21</v>
      </c>
      <c r="I854" s="255"/>
      <c r="J854" s="252"/>
      <c r="K854" s="252"/>
      <c r="L854" s="256"/>
      <c r="M854" s="257"/>
      <c r="N854" s="258"/>
      <c r="O854" s="258"/>
      <c r="P854" s="258"/>
      <c r="Q854" s="258"/>
      <c r="R854" s="258"/>
      <c r="S854" s="258"/>
      <c r="T854" s="259"/>
      <c r="AT854" s="260" t="s">
        <v>221</v>
      </c>
      <c r="AU854" s="260" t="s">
        <v>81</v>
      </c>
      <c r="AV854" s="12" t="s">
        <v>79</v>
      </c>
      <c r="AW854" s="12" t="s">
        <v>35</v>
      </c>
      <c r="AX854" s="12" t="s">
        <v>72</v>
      </c>
      <c r="AY854" s="260" t="s">
        <v>210</v>
      </c>
    </row>
    <row r="855" s="13" customFormat="1">
      <c r="B855" s="261"/>
      <c r="C855" s="262"/>
      <c r="D855" s="248" t="s">
        <v>221</v>
      </c>
      <c r="E855" s="263" t="s">
        <v>21</v>
      </c>
      <c r="F855" s="264" t="s">
        <v>1327</v>
      </c>
      <c r="G855" s="262"/>
      <c r="H855" s="265">
        <v>5</v>
      </c>
      <c r="I855" s="266"/>
      <c r="J855" s="262"/>
      <c r="K855" s="262"/>
      <c r="L855" s="267"/>
      <c r="M855" s="268"/>
      <c r="N855" s="269"/>
      <c r="O855" s="269"/>
      <c r="P855" s="269"/>
      <c r="Q855" s="269"/>
      <c r="R855" s="269"/>
      <c r="S855" s="269"/>
      <c r="T855" s="270"/>
      <c r="AT855" s="271" t="s">
        <v>221</v>
      </c>
      <c r="AU855" s="271" t="s">
        <v>81</v>
      </c>
      <c r="AV855" s="13" t="s">
        <v>81</v>
      </c>
      <c r="AW855" s="13" t="s">
        <v>35</v>
      </c>
      <c r="AX855" s="13" t="s">
        <v>72</v>
      </c>
      <c r="AY855" s="271" t="s">
        <v>210</v>
      </c>
    </row>
    <row r="856" s="14" customFormat="1">
      <c r="B856" s="272"/>
      <c r="C856" s="273"/>
      <c r="D856" s="248" t="s">
        <v>221</v>
      </c>
      <c r="E856" s="274" t="s">
        <v>21</v>
      </c>
      <c r="F856" s="275" t="s">
        <v>227</v>
      </c>
      <c r="G856" s="273"/>
      <c r="H856" s="276">
        <v>67.680000000000007</v>
      </c>
      <c r="I856" s="277"/>
      <c r="J856" s="273"/>
      <c r="K856" s="273"/>
      <c r="L856" s="278"/>
      <c r="M856" s="279"/>
      <c r="N856" s="280"/>
      <c r="O856" s="280"/>
      <c r="P856" s="280"/>
      <c r="Q856" s="280"/>
      <c r="R856" s="280"/>
      <c r="S856" s="280"/>
      <c r="T856" s="281"/>
      <c r="AT856" s="282" t="s">
        <v>221</v>
      </c>
      <c r="AU856" s="282" t="s">
        <v>81</v>
      </c>
      <c r="AV856" s="14" t="s">
        <v>217</v>
      </c>
      <c r="AW856" s="14" t="s">
        <v>35</v>
      </c>
      <c r="AX856" s="14" t="s">
        <v>79</v>
      </c>
      <c r="AY856" s="282" t="s">
        <v>210</v>
      </c>
    </row>
    <row r="857" s="1" customFormat="1" ht="22.8" customHeight="1">
      <c r="B857" s="47"/>
      <c r="C857" s="236" t="s">
        <v>1328</v>
      </c>
      <c r="D857" s="236" t="s">
        <v>212</v>
      </c>
      <c r="E857" s="237" t="s">
        <v>1329</v>
      </c>
      <c r="F857" s="238" t="s">
        <v>1330</v>
      </c>
      <c r="G857" s="239" t="s">
        <v>215</v>
      </c>
      <c r="H857" s="240">
        <v>79.799999999999997</v>
      </c>
      <c r="I857" s="241"/>
      <c r="J857" s="242">
        <f>ROUND(I857*H857,2)</f>
        <v>0</v>
      </c>
      <c r="K857" s="238" t="s">
        <v>21</v>
      </c>
      <c r="L857" s="73"/>
      <c r="M857" s="243" t="s">
        <v>21</v>
      </c>
      <c r="N857" s="244" t="s">
        <v>43</v>
      </c>
      <c r="O857" s="48"/>
      <c r="P857" s="245">
        <f>O857*H857</f>
        <v>0</v>
      </c>
      <c r="Q857" s="245">
        <v>0.0045799999999999999</v>
      </c>
      <c r="R857" s="245">
        <f>Q857*H857</f>
        <v>0.36548399999999998</v>
      </c>
      <c r="S857" s="245">
        <v>0</v>
      </c>
      <c r="T857" s="246">
        <f>S857*H857</f>
        <v>0</v>
      </c>
      <c r="AR857" s="25" t="s">
        <v>140</v>
      </c>
      <c r="AT857" s="25" t="s">
        <v>212</v>
      </c>
      <c r="AU857" s="25" t="s">
        <v>81</v>
      </c>
      <c r="AY857" s="25" t="s">
        <v>210</v>
      </c>
      <c r="BE857" s="247">
        <f>IF(N857="základní",J857,0)</f>
        <v>0</v>
      </c>
      <c r="BF857" s="247">
        <f>IF(N857="snížená",J857,0)</f>
        <v>0</v>
      </c>
      <c r="BG857" s="247">
        <f>IF(N857="zákl. přenesená",J857,0)</f>
        <v>0</v>
      </c>
      <c r="BH857" s="247">
        <f>IF(N857="sníž. přenesená",J857,0)</f>
        <v>0</v>
      </c>
      <c r="BI857" s="247">
        <f>IF(N857="nulová",J857,0)</f>
        <v>0</v>
      </c>
      <c r="BJ857" s="25" t="s">
        <v>79</v>
      </c>
      <c r="BK857" s="247">
        <f>ROUND(I857*H857,2)</f>
        <v>0</v>
      </c>
      <c r="BL857" s="25" t="s">
        <v>140</v>
      </c>
      <c r="BM857" s="25" t="s">
        <v>1331</v>
      </c>
    </row>
    <row r="858" s="12" customFormat="1">
      <c r="B858" s="251"/>
      <c r="C858" s="252"/>
      <c r="D858" s="248" t="s">
        <v>221</v>
      </c>
      <c r="E858" s="253" t="s">
        <v>21</v>
      </c>
      <c r="F858" s="254" t="s">
        <v>845</v>
      </c>
      <c r="G858" s="252"/>
      <c r="H858" s="253" t="s">
        <v>21</v>
      </c>
      <c r="I858" s="255"/>
      <c r="J858" s="252"/>
      <c r="K858" s="252"/>
      <c r="L858" s="256"/>
      <c r="M858" s="257"/>
      <c r="N858" s="258"/>
      <c r="O858" s="258"/>
      <c r="P858" s="258"/>
      <c r="Q858" s="258"/>
      <c r="R858" s="258"/>
      <c r="S858" s="258"/>
      <c r="T858" s="259"/>
      <c r="AT858" s="260" t="s">
        <v>221</v>
      </c>
      <c r="AU858" s="260" t="s">
        <v>81</v>
      </c>
      <c r="AV858" s="12" t="s">
        <v>79</v>
      </c>
      <c r="AW858" s="12" t="s">
        <v>35</v>
      </c>
      <c r="AX858" s="12" t="s">
        <v>72</v>
      </c>
      <c r="AY858" s="260" t="s">
        <v>210</v>
      </c>
    </row>
    <row r="859" s="12" customFormat="1">
      <c r="B859" s="251"/>
      <c r="C859" s="252"/>
      <c r="D859" s="248" t="s">
        <v>221</v>
      </c>
      <c r="E859" s="253" t="s">
        <v>21</v>
      </c>
      <c r="F859" s="254" t="s">
        <v>1087</v>
      </c>
      <c r="G859" s="252"/>
      <c r="H859" s="253" t="s">
        <v>21</v>
      </c>
      <c r="I859" s="255"/>
      <c r="J859" s="252"/>
      <c r="K859" s="252"/>
      <c r="L859" s="256"/>
      <c r="M859" s="257"/>
      <c r="N859" s="258"/>
      <c r="O859" s="258"/>
      <c r="P859" s="258"/>
      <c r="Q859" s="258"/>
      <c r="R859" s="258"/>
      <c r="S859" s="258"/>
      <c r="T859" s="259"/>
      <c r="AT859" s="260" t="s">
        <v>221</v>
      </c>
      <c r="AU859" s="260" t="s">
        <v>81</v>
      </c>
      <c r="AV859" s="12" t="s">
        <v>79</v>
      </c>
      <c r="AW859" s="12" t="s">
        <v>35</v>
      </c>
      <c r="AX859" s="12" t="s">
        <v>72</v>
      </c>
      <c r="AY859" s="260" t="s">
        <v>210</v>
      </c>
    </row>
    <row r="860" s="13" customFormat="1">
      <c r="B860" s="261"/>
      <c r="C860" s="262"/>
      <c r="D860" s="248" t="s">
        <v>221</v>
      </c>
      <c r="E860" s="263" t="s">
        <v>21</v>
      </c>
      <c r="F860" s="264" t="s">
        <v>1088</v>
      </c>
      <c r="G860" s="262"/>
      <c r="H860" s="265">
        <v>79.799999999999997</v>
      </c>
      <c r="I860" s="266"/>
      <c r="J860" s="262"/>
      <c r="K860" s="262"/>
      <c r="L860" s="267"/>
      <c r="M860" s="268"/>
      <c r="N860" s="269"/>
      <c r="O860" s="269"/>
      <c r="P860" s="269"/>
      <c r="Q860" s="269"/>
      <c r="R860" s="269"/>
      <c r="S860" s="269"/>
      <c r="T860" s="270"/>
      <c r="AT860" s="271" t="s">
        <v>221</v>
      </c>
      <c r="AU860" s="271" t="s">
        <v>81</v>
      </c>
      <c r="AV860" s="13" t="s">
        <v>81</v>
      </c>
      <c r="AW860" s="13" t="s">
        <v>35</v>
      </c>
      <c r="AX860" s="13" t="s">
        <v>79</v>
      </c>
      <c r="AY860" s="271" t="s">
        <v>210</v>
      </c>
    </row>
    <row r="861" s="1" customFormat="1" ht="34.2" customHeight="1">
      <c r="B861" s="47"/>
      <c r="C861" s="236" t="s">
        <v>1332</v>
      </c>
      <c r="D861" s="236" t="s">
        <v>212</v>
      </c>
      <c r="E861" s="237" t="s">
        <v>693</v>
      </c>
      <c r="F861" s="238" t="s">
        <v>694</v>
      </c>
      <c r="G861" s="239" t="s">
        <v>318</v>
      </c>
      <c r="H861" s="240">
        <v>10.198</v>
      </c>
      <c r="I861" s="241"/>
      <c r="J861" s="242">
        <f>ROUND(I861*H861,2)</f>
        <v>0</v>
      </c>
      <c r="K861" s="238" t="s">
        <v>216</v>
      </c>
      <c r="L861" s="73"/>
      <c r="M861" s="243" t="s">
        <v>21</v>
      </c>
      <c r="N861" s="244" t="s">
        <v>43</v>
      </c>
      <c r="O861" s="48"/>
      <c r="P861" s="245">
        <f>O861*H861</f>
        <v>0</v>
      </c>
      <c r="Q861" s="245">
        <v>0</v>
      </c>
      <c r="R861" s="245">
        <f>Q861*H861</f>
        <v>0</v>
      </c>
      <c r="S861" s="245">
        <v>0</v>
      </c>
      <c r="T861" s="246">
        <f>S861*H861</f>
        <v>0</v>
      </c>
      <c r="AR861" s="25" t="s">
        <v>140</v>
      </c>
      <c r="AT861" s="25" t="s">
        <v>212</v>
      </c>
      <c r="AU861" s="25" t="s">
        <v>81</v>
      </c>
      <c r="AY861" s="25" t="s">
        <v>210</v>
      </c>
      <c r="BE861" s="247">
        <f>IF(N861="základní",J861,0)</f>
        <v>0</v>
      </c>
      <c r="BF861" s="247">
        <f>IF(N861="snížená",J861,0)</f>
        <v>0</v>
      </c>
      <c r="BG861" s="247">
        <f>IF(N861="zákl. přenesená",J861,0)</f>
        <v>0</v>
      </c>
      <c r="BH861" s="247">
        <f>IF(N861="sníž. přenesená",J861,0)</f>
        <v>0</v>
      </c>
      <c r="BI861" s="247">
        <f>IF(N861="nulová",J861,0)</f>
        <v>0</v>
      </c>
      <c r="BJ861" s="25" t="s">
        <v>79</v>
      </c>
      <c r="BK861" s="247">
        <f>ROUND(I861*H861,2)</f>
        <v>0</v>
      </c>
      <c r="BL861" s="25" t="s">
        <v>140</v>
      </c>
      <c r="BM861" s="25" t="s">
        <v>1333</v>
      </c>
    </row>
    <row r="862" s="1" customFormat="1">
      <c r="B862" s="47"/>
      <c r="C862" s="75"/>
      <c r="D862" s="248" t="s">
        <v>219</v>
      </c>
      <c r="E862" s="75"/>
      <c r="F862" s="249" t="s">
        <v>696</v>
      </c>
      <c r="G862" s="75"/>
      <c r="H862" s="75"/>
      <c r="I862" s="204"/>
      <c r="J862" s="75"/>
      <c r="K862" s="75"/>
      <c r="L862" s="73"/>
      <c r="M862" s="250"/>
      <c r="N862" s="48"/>
      <c r="O862" s="48"/>
      <c r="P862" s="48"/>
      <c r="Q862" s="48"/>
      <c r="R862" s="48"/>
      <c r="S862" s="48"/>
      <c r="T862" s="96"/>
      <c r="AT862" s="25" t="s">
        <v>219</v>
      </c>
      <c r="AU862" s="25" t="s">
        <v>81</v>
      </c>
    </row>
    <row r="863" s="11" customFormat="1" ht="29.88" customHeight="1">
      <c r="B863" s="220"/>
      <c r="C863" s="221"/>
      <c r="D863" s="222" t="s">
        <v>71</v>
      </c>
      <c r="E863" s="234" t="s">
        <v>1334</v>
      </c>
      <c r="F863" s="234" t="s">
        <v>1335</v>
      </c>
      <c r="G863" s="221"/>
      <c r="H863" s="221"/>
      <c r="I863" s="224"/>
      <c r="J863" s="235">
        <f>BK863</f>
        <v>0</v>
      </c>
      <c r="K863" s="221"/>
      <c r="L863" s="226"/>
      <c r="M863" s="227"/>
      <c r="N863" s="228"/>
      <c r="O863" s="228"/>
      <c r="P863" s="229">
        <f>SUM(P864:P872)</f>
        <v>0</v>
      </c>
      <c r="Q863" s="228"/>
      <c r="R863" s="229">
        <f>SUM(R864:R872)</f>
        <v>0.2824584</v>
      </c>
      <c r="S863" s="228"/>
      <c r="T863" s="230">
        <f>SUM(T864:T872)</f>
        <v>0</v>
      </c>
      <c r="AR863" s="231" t="s">
        <v>81</v>
      </c>
      <c r="AT863" s="232" t="s">
        <v>71</v>
      </c>
      <c r="AU863" s="232" t="s">
        <v>79</v>
      </c>
      <c r="AY863" s="231" t="s">
        <v>210</v>
      </c>
      <c r="BK863" s="233">
        <f>SUM(BK864:BK872)</f>
        <v>0</v>
      </c>
    </row>
    <row r="864" s="1" customFormat="1" ht="22.8" customHeight="1">
      <c r="B864" s="47"/>
      <c r="C864" s="236" t="s">
        <v>1336</v>
      </c>
      <c r="D864" s="236" t="s">
        <v>212</v>
      </c>
      <c r="E864" s="237" t="s">
        <v>1337</v>
      </c>
      <c r="F864" s="238" t="s">
        <v>1338</v>
      </c>
      <c r="G864" s="239" t="s">
        <v>215</v>
      </c>
      <c r="H864" s="240">
        <v>39.100000000000001</v>
      </c>
      <c r="I864" s="241"/>
      <c r="J864" s="242">
        <f>ROUND(I864*H864,2)</f>
        <v>0</v>
      </c>
      <c r="K864" s="238" t="s">
        <v>216</v>
      </c>
      <c r="L864" s="73"/>
      <c r="M864" s="243" t="s">
        <v>21</v>
      </c>
      <c r="N864" s="244" t="s">
        <v>43</v>
      </c>
      <c r="O864" s="48"/>
      <c r="P864" s="245">
        <f>O864*H864</f>
        <v>0</v>
      </c>
      <c r="Q864" s="245">
        <v>0.0060000000000000001</v>
      </c>
      <c r="R864" s="245">
        <f>Q864*H864</f>
        <v>0.2346</v>
      </c>
      <c r="S864" s="245">
        <v>0</v>
      </c>
      <c r="T864" s="246">
        <f>S864*H864</f>
        <v>0</v>
      </c>
      <c r="AR864" s="25" t="s">
        <v>140</v>
      </c>
      <c r="AT864" s="25" t="s">
        <v>212</v>
      </c>
      <c r="AU864" s="25" t="s">
        <v>81</v>
      </c>
      <c r="AY864" s="25" t="s">
        <v>210</v>
      </c>
      <c r="BE864" s="247">
        <f>IF(N864="základní",J864,0)</f>
        <v>0</v>
      </c>
      <c r="BF864" s="247">
        <f>IF(N864="snížená",J864,0)</f>
        <v>0</v>
      </c>
      <c r="BG864" s="247">
        <f>IF(N864="zákl. přenesená",J864,0)</f>
        <v>0</v>
      </c>
      <c r="BH864" s="247">
        <f>IF(N864="sníž. přenesená",J864,0)</f>
        <v>0</v>
      </c>
      <c r="BI864" s="247">
        <f>IF(N864="nulová",J864,0)</f>
        <v>0</v>
      </c>
      <c r="BJ864" s="25" t="s">
        <v>79</v>
      </c>
      <c r="BK864" s="247">
        <f>ROUND(I864*H864,2)</f>
        <v>0</v>
      </c>
      <c r="BL864" s="25" t="s">
        <v>140</v>
      </c>
      <c r="BM864" s="25" t="s">
        <v>1339</v>
      </c>
    </row>
    <row r="865" s="1" customFormat="1">
      <c r="B865" s="47"/>
      <c r="C865" s="75"/>
      <c r="D865" s="248" t="s">
        <v>219</v>
      </c>
      <c r="E865" s="75"/>
      <c r="F865" s="249" t="s">
        <v>1340</v>
      </c>
      <c r="G865" s="75"/>
      <c r="H865" s="75"/>
      <c r="I865" s="204"/>
      <c r="J865" s="75"/>
      <c r="K865" s="75"/>
      <c r="L865" s="73"/>
      <c r="M865" s="250"/>
      <c r="N865" s="48"/>
      <c r="O865" s="48"/>
      <c r="P865" s="48"/>
      <c r="Q865" s="48"/>
      <c r="R865" s="48"/>
      <c r="S865" s="48"/>
      <c r="T865" s="96"/>
      <c r="AT865" s="25" t="s">
        <v>219</v>
      </c>
      <c r="AU865" s="25" t="s">
        <v>81</v>
      </c>
    </row>
    <row r="866" s="12" customFormat="1">
      <c r="B866" s="251"/>
      <c r="C866" s="252"/>
      <c r="D866" s="248" t="s">
        <v>221</v>
      </c>
      <c r="E866" s="253" t="s">
        <v>21</v>
      </c>
      <c r="F866" s="254" t="s">
        <v>999</v>
      </c>
      <c r="G866" s="252"/>
      <c r="H866" s="253" t="s">
        <v>21</v>
      </c>
      <c r="I866" s="255"/>
      <c r="J866" s="252"/>
      <c r="K866" s="252"/>
      <c r="L866" s="256"/>
      <c r="M866" s="257"/>
      <c r="N866" s="258"/>
      <c r="O866" s="258"/>
      <c r="P866" s="258"/>
      <c r="Q866" s="258"/>
      <c r="R866" s="258"/>
      <c r="S866" s="258"/>
      <c r="T866" s="259"/>
      <c r="AT866" s="260" t="s">
        <v>221</v>
      </c>
      <c r="AU866" s="260" t="s">
        <v>81</v>
      </c>
      <c r="AV866" s="12" t="s">
        <v>79</v>
      </c>
      <c r="AW866" s="12" t="s">
        <v>35</v>
      </c>
      <c r="AX866" s="12" t="s">
        <v>72</v>
      </c>
      <c r="AY866" s="260" t="s">
        <v>210</v>
      </c>
    </row>
    <row r="867" s="12" customFormat="1">
      <c r="B867" s="251"/>
      <c r="C867" s="252"/>
      <c r="D867" s="248" t="s">
        <v>221</v>
      </c>
      <c r="E867" s="253" t="s">
        <v>21</v>
      </c>
      <c r="F867" s="254" t="s">
        <v>782</v>
      </c>
      <c r="G867" s="252"/>
      <c r="H867" s="253" t="s">
        <v>21</v>
      </c>
      <c r="I867" s="255"/>
      <c r="J867" s="252"/>
      <c r="K867" s="252"/>
      <c r="L867" s="256"/>
      <c r="M867" s="257"/>
      <c r="N867" s="258"/>
      <c r="O867" s="258"/>
      <c r="P867" s="258"/>
      <c r="Q867" s="258"/>
      <c r="R867" s="258"/>
      <c r="S867" s="258"/>
      <c r="T867" s="259"/>
      <c r="AT867" s="260" t="s">
        <v>221</v>
      </c>
      <c r="AU867" s="260" t="s">
        <v>81</v>
      </c>
      <c r="AV867" s="12" t="s">
        <v>79</v>
      </c>
      <c r="AW867" s="12" t="s">
        <v>35</v>
      </c>
      <c r="AX867" s="12" t="s">
        <v>72</v>
      </c>
      <c r="AY867" s="260" t="s">
        <v>210</v>
      </c>
    </row>
    <row r="868" s="13" customFormat="1">
      <c r="B868" s="261"/>
      <c r="C868" s="262"/>
      <c r="D868" s="248" t="s">
        <v>221</v>
      </c>
      <c r="E868" s="263" t="s">
        <v>21</v>
      </c>
      <c r="F868" s="264" t="s">
        <v>1341</v>
      </c>
      <c r="G868" s="262"/>
      <c r="H868" s="265">
        <v>39.100000000000001</v>
      </c>
      <c r="I868" s="266"/>
      <c r="J868" s="262"/>
      <c r="K868" s="262"/>
      <c r="L868" s="267"/>
      <c r="M868" s="268"/>
      <c r="N868" s="269"/>
      <c r="O868" s="269"/>
      <c r="P868" s="269"/>
      <c r="Q868" s="269"/>
      <c r="R868" s="269"/>
      <c r="S868" s="269"/>
      <c r="T868" s="270"/>
      <c r="AT868" s="271" t="s">
        <v>221</v>
      </c>
      <c r="AU868" s="271" t="s">
        <v>81</v>
      </c>
      <c r="AV868" s="13" t="s">
        <v>81</v>
      </c>
      <c r="AW868" s="13" t="s">
        <v>35</v>
      </c>
      <c r="AX868" s="13" t="s">
        <v>79</v>
      </c>
      <c r="AY868" s="271" t="s">
        <v>210</v>
      </c>
    </row>
    <row r="869" s="1" customFormat="1" ht="22.8" customHeight="1">
      <c r="B869" s="47"/>
      <c r="C869" s="284" t="s">
        <v>1342</v>
      </c>
      <c r="D869" s="284" t="s">
        <v>328</v>
      </c>
      <c r="E869" s="285" t="s">
        <v>1343</v>
      </c>
      <c r="F869" s="286" t="s">
        <v>1344</v>
      </c>
      <c r="G869" s="287" t="s">
        <v>215</v>
      </c>
      <c r="H869" s="288">
        <v>39.881999999999998</v>
      </c>
      <c r="I869" s="289"/>
      <c r="J869" s="290">
        <f>ROUND(I869*H869,2)</f>
        <v>0</v>
      </c>
      <c r="K869" s="286" t="s">
        <v>216</v>
      </c>
      <c r="L869" s="291"/>
      <c r="M869" s="292" t="s">
        <v>21</v>
      </c>
      <c r="N869" s="293" t="s">
        <v>43</v>
      </c>
      <c r="O869" s="48"/>
      <c r="P869" s="245">
        <f>O869*H869</f>
        <v>0</v>
      </c>
      <c r="Q869" s="245">
        <v>0.0011999999999999999</v>
      </c>
      <c r="R869" s="245">
        <f>Q869*H869</f>
        <v>0.047858399999999995</v>
      </c>
      <c r="S869" s="245">
        <v>0</v>
      </c>
      <c r="T869" s="246">
        <f>S869*H869</f>
        <v>0</v>
      </c>
      <c r="AR869" s="25" t="s">
        <v>400</v>
      </c>
      <c r="AT869" s="25" t="s">
        <v>328</v>
      </c>
      <c r="AU869" s="25" t="s">
        <v>81</v>
      </c>
      <c r="AY869" s="25" t="s">
        <v>210</v>
      </c>
      <c r="BE869" s="247">
        <f>IF(N869="základní",J869,0)</f>
        <v>0</v>
      </c>
      <c r="BF869" s="247">
        <f>IF(N869="snížená",J869,0)</f>
        <v>0</v>
      </c>
      <c r="BG869" s="247">
        <f>IF(N869="zákl. přenesená",J869,0)</f>
        <v>0</v>
      </c>
      <c r="BH869" s="247">
        <f>IF(N869="sníž. přenesená",J869,0)</f>
        <v>0</v>
      </c>
      <c r="BI869" s="247">
        <f>IF(N869="nulová",J869,0)</f>
        <v>0</v>
      </c>
      <c r="BJ869" s="25" t="s">
        <v>79</v>
      </c>
      <c r="BK869" s="247">
        <f>ROUND(I869*H869,2)</f>
        <v>0</v>
      </c>
      <c r="BL869" s="25" t="s">
        <v>140</v>
      </c>
      <c r="BM869" s="25" t="s">
        <v>1345</v>
      </c>
    </row>
    <row r="870" s="13" customFormat="1">
      <c r="B870" s="261"/>
      <c r="C870" s="262"/>
      <c r="D870" s="248" t="s">
        <v>221</v>
      </c>
      <c r="E870" s="262"/>
      <c r="F870" s="264" t="s">
        <v>1346</v>
      </c>
      <c r="G870" s="262"/>
      <c r="H870" s="265">
        <v>39.881999999999998</v>
      </c>
      <c r="I870" s="266"/>
      <c r="J870" s="262"/>
      <c r="K870" s="262"/>
      <c r="L870" s="267"/>
      <c r="M870" s="268"/>
      <c r="N870" s="269"/>
      <c r="O870" s="269"/>
      <c r="P870" s="269"/>
      <c r="Q870" s="269"/>
      <c r="R870" s="269"/>
      <c r="S870" s="269"/>
      <c r="T870" s="270"/>
      <c r="AT870" s="271" t="s">
        <v>221</v>
      </c>
      <c r="AU870" s="271" t="s">
        <v>81</v>
      </c>
      <c r="AV870" s="13" t="s">
        <v>81</v>
      </c>
      <c r="AW870" s="13" t="s">
        <v>6</v>
      </c>
      <c r="AX870" s="13" t="s">
        <v>79</v>
      </c>
      <c r="AY870" s="271" t="s">
        <v>210</v>
      </c>
    </row>
    <row r="871" s="1" customFormat="1" ht="34.2" customHeight="1">
      <c r="B871" s="47"/>
      <c r="C871" s="236" t="s">
        <v>1347</v>
      </c>
      <c r="D871" s="236" t="s">
        <v>212</v>
      </c>
      <c r="E871" s="237" t="s">
        <v>1348</v>
      </c>
      <c r="F871" s="238" t="s">
        <v>1349</v>
      </c>
      <c r="G871" s="239" t="s">
        <v>318</v>
      </c>
      <c r="H871" s="240">
        <v>0.28199999999999997</v>
      </c>
      <c r="I871" s="241"/>
      <c r="J871" s="242">
        <f>ROUND(I871*H871,2)</f>
        <v>0</v>
      </c>
      <c r="K871" s="238" t="s">
        <v>216</v>
      </c>
      <c r="L871" s="73"/>
      <c r="M871" s="243" t="s">
        <v>21</v>
      </c>
      <c r="N871" s="244" t="s">
        <v>43</v>
      </c>
      <c r="O871" s="48"/>
      <c r="P871" s="245">
        <f>O871*H871</f>
        <v>0</v>
      </c>
      <c r="Q871" s="245">
        <v>0</v>
      </c>
      <c r="R871" s="245">
        <f>Q871*H871</f>
        <v>0</v>
      </c>
      <c r="S871" s="245">
        <v>0</v>
      </c>
      <c r="T871" s="246">
        <f>S871*H871</f>
        <v>0</v>
      </c>
      <c r="AR871" s="25" t="s">
        <v>140</v>
      </c>
      <c r="AT871" s="25" t="s">
        <v>212</v>
      </c>
      <c r="AU871" s="25" t="s">
        <v>81</v>
      </c>
      <c r="AY871" s="25" t="s">
        <v>210</v>
      </c>
      <c r="BE871" s="247">
        <f>IF(N871="základní",J871,0)</f>
        <v>0</v>
      </c>
      <c r="BF871" s="247">
        <f>IF(N871="snížená",J871,0)</f>
        <v>0</v>
      </c>
      <c r="BG871" s="247">
        <f>IF(N871="zákl. přenesená",J871,0)</f>
        <v>0</v>
      </c>
      <c r="BH871" s="247">
        <f>IF(N871="sníž. přenesená",J871,0)</f>
        <v>0</v>
      </c>
      <c r="BI871" s="247">
        <f>IF(N871="nulová",J871,0)</f>
        <v>0</v>
      </c>
      <c r="BJ871" s="25" t="s">
        <v>79</v>
      </c>
      <c r="BK871" s="247">
        <f>ROUND(I871*H871,2)</f>
        <v>0</v>
      </c>
      <c r="BL871" s="25" t="s">
        <v>140</v>
      </c>
      <c r="BM871" s="25" t="s">
        <v>1350</v>
      </c>
    </row>
    <row r="872" s="1" customFormat="1">
      <c r="B872" s="47"/>
      <c r="C872" s="75"/>
      <c r="D872" s="248" t="s">
        <v>219</v>
      </c>
      <c r="E872" s="75"/>
      <c r="F872" s="249" t="s">
        <v>1351</v>
      </c>
      <c r="G872" s="75"/>
      <c r="H872" s="75"/>
      <c r="I872" s="204"/>
      <c r="J872" s="75"/>
      <c r="K872" s="75"/>
      <c r="L872" s="73"/>
      <c r="M872" s="250"/>
      <c r="N872" s="48"/>
      <c r="O872" s="48"/>
      <c r="P872" s="48"/>
      <c r="Q872" s="48"/>
      <c r="R872" s="48"/>
      <c r="S872" s="48"/>
      <c r="T872" s="96"/>
      <c r="AT872" s="25" t="s">
        <v>219</v>
      </c>
      <c r="AU872" s="25" t="s">
        <v>81</v>
      </c>
    </row>
    <row r="873" s="11" customFormat="1" ht="29.88" customHeight="1">
      <c r="B873" s="220"/>
      <c r="C873" s="221"/>
      <c r="D873" s="222" t="s">
        <v>71</v>
      </c>
      <c r="E873" s="234" t="s">
        <v>697</v>
      </c>
      <c r="F873" s="234" t="s">
        <v>698</v>
      </c>
      <c r="G873" s="221"/>
      <c r="H873" s="221"/>
      <c r="I873" s="224"/>
      <c r="J873" s="235">
        <f>BK873</f>
        <v>0</v>
      </c>
      <c r="K873" s="221"/>
      <c r="L873" s="226"/>
      <c r="M873" s="227"/>
      <c r="N873" s="228"/>
      <c r="O873" s="228"/>
      <c r="P873" s="229">
        <f>SUM(P874:P877)</f>
        <v>0</v>
      </c>
      <c r="Q873" s="228"/>
      <c r="R873" s="229">
        <f>SUM(R874:R877)</f>
        <v>0</v>
      </c>
      <c r="S873" s="228"/>
      <c r="T873" s="230">
        <f>SUM(T874:T877)</f>
        <v>0.070000000000000007</v>
      </c>
      <c r="AR873" s="231" t="s">
        <v>81</v>
      </c>
      <c r="AT873" s="232" t="s">
        <v>71</v>
      </c>
      <c r="AU873" s="232" t="s">
        <v>79</v>
      </c>
      <c r="AY873" s="231" t="s">
        <v>210</v>
      </c>
      <c r="BK873" s="233">
        <f>SUM(BK874:BK877)</f>
        <v>0</v>
      </c>
    </row>
    <row r="874" s="1" customFormat="1" ht="22.8" customHeight="1">
      <c r="B874" s="47"/>
      <c r="C874" s="236" t="s">
        <v>1352</v>
      </c>
      <c r="D874" s="236" t="s">
        <v>212</v>
      </c>
      <c r="E874" s="237" t="s">
        <v>700</v>
      </c>
      <c r="F874" s="238" t="s">
        <v>1353</v>
      </c>
      <c r="G874" s="239" t="s">
        <v>215</v>
      </c>
      <c r="H874" s="240">
        <v>20</v>
      </c>
      <c r="I874" s="241"/>
      <c r="J874" s="242">
        <f>ROUND(I874*H874,2)</f>
        <v>0</v>
      </c>
      <c r="K874" s="238" t="s">
        <v>21</v>
      </c>
      <c r="L874" s="73"/>
      <c r="M874" s="243" t="s">
        <v>21</v>
      </c>
      <c r="N874" s="244" t="s">
        <v>43</v>
      </c>
      <c r="O874" s="48"/>
      <c r="P874" s="245">
        <f>O874*H874</f>
        <v>0</v>
      </c>
      <c r="Q874" s="245">
        <v>0</v>
      </c>
      <c r="R874" s="245">
        <f>Q874*H874</f>
        <v>0</v>
      </c>
      <c r="S874" s="245">
        <v>0.0035000000000000001</v>
      </c>
      <c r="T874" s="246">
        <f>S874*H874</f>
        <v>0.070000000000000007</v>
      </c>
      <c r="AR874" s="25" t="s">
        <v>140</v>
      </c>
      <c r="AT874" s="25" t="s">
        <v>212</v>
      </c>
      <c r="AU874" s="25" t="s">
        <v>81</v>
      </c>
      <c r="AY874" s="25" t="s">
        <v>210</v>
      </c>
      <c r="BE874" s="247">
        <f>IF(N874="základní",J874,0)</f>
        <v>0</v>
      </c>
      <c r="BF874" s="247">
        <f>IF(N874="snížená",J874,0)</f>
        <v>0</v>
      </c>
      <c r="BG874" s="247">
        <f>IF(N874="zákl. přenesená",J874,0)</f>
        <v>0</v>
      </c>
      <c r="BH874" s="247">
        <f>IF(N874="sníž. přenesená",J874,0)</f>
        <v>0</v>
      </c>
      <c r="BI874" s="247">
        <f>IF(N874="nulová",J874,0)</f>
        <v>0</v>
      </c>
      <c r="BJ874" s="25" t="s">
        <v>79</v>
      </c>
      <c r="BK874" s="247">
        <f>ROUND(I874*H874,2)</f>
        <v>0</v>
      </c>
      <c r="BL874" s="25" t="s">
        <v>140</v>
      </c>
      <c r="BM874" s="25" t="s">
        <v>1354</v>
      </c>
    </row>
    <row r="875" s="12" customFormat="1">
      <c r="B875" s="251"/>
      <c r="C875" s="252"/>
      <c r="D875" s="248" t="s">
        <v>221</v>
      </c>
      <c r="E875" s="253" t="s">
        <v>21</v>
      </c>
      <c r="F875" s="254" t="s">
        <v>1355</v>
      </c>
      <c r="G875" s="252"/>
      <c r="H875" s="253" t="s">
        <v>21</v>
      </c>
      <c r="I875" s="255"/>
      <c r="J875" s="252"/>
      <c r="K875" s="252"/>
      <c r="L875" s="256"/>
      <c r="M875" s="257"/>
      <c r="N875" s="258"/>
      <c r="O875" s="258"/>
      <c r="P875" s="258"/>
      <c r="Q875" s="258"/>
      <c r="R875" s="258"/>
      <c r="S875" s="258"/>
      <c r="T875" s="259"/>
      <c r="AT875" s="260" t="s">
        <v>221</v>
      </c>
      <c r="AU875" s="260" t="s">
        <v>81</v>
      </c>
      <c r="AV875" s="12" t="s">
        <v>79</v>
      </c>
      <c r="AW875" s="12" t="s">
        <v>35</v>
      </c>
      <c r="AX875" s="12" t="s">
        <v>72</v>
      </c>
      <c r="AY875" s="260" t="s">
        <v>210</v>
      </c>
    </row>
    <row r="876" s="12" customFormat="1">
      <c r="B876" s="251"/>
      <c r="C876" s="252"/>
      <c r="D876" s="248" t="s">
        <v>221</v>
      </c>
      <c r="E876" s="253" t="s">
        <v>21</v>
      </c>
      <c r="F876" s="254" t="s">
        <v>1356</v>
      </c>
      <c r="G876" s="252"/>
      <c r="H876" s="253" t="s">
        <v>21</v>
      </c>
      <c r="I876" s="255"/>
      <c r="J876" s="252"/>
      <c r="K876" s="252"/>
      <c r="L876" s="256"/>
      <c r="M876" s="257"/>
      <c r="N876" s="258"/>
      <c r="O876" s="258"/>
      <c r="P876" s="258"/>
      <c r="Q876" s="258"/>
      <c r="R876" s="258"/>
      <c r="S876" s="258"/>
      <c r="T876" s="259"/>
      <c r="AT876" s="260" t="s">
        <v>221</v>
      </c>
      <c r="AU876" s="260" t="s">
        <v>81</v>
      </c>
      <c r="AV876" s="12" t="s">
        <v>79</v>
      </c>
      <c r="AW876" s="12" t="s">
        <v>35</v>
      </c>
      <c r="AX876" s="12" t="s">
        <v>72</v>
      </c>
      <c r="AY876" s="260" t="s">
        <v>210</v>
      </c>
    </row>
    <row r="877" s="13" customFormat="1">
      <c r="B877" s="261"/>
      <c r="C877" s="262"/>
      <c r="D877" s="248" t="s">
        <v>221</v>
      </c>
      <c r="E877" s="263" t="s">
        <v>21</v>
      </c>
      <c r="F877" s="264" t="s">
        <v>1357</v>
      </c>
      <c r="G877" s="262"/>
      <c r="H877" s="265">
        <v>20</v>
      </c>
      <c r="I877" s="266"/>
      <c r="J877" s="262"/>
      <c r="K877" s="262"/>
      <c r="L877" s="267"/>
      <c r="M877" s="268"/>
      <c r="N877" s="269"/>
      <c r="O877" s="269"/>
      <c r="P877" s="269"/>
      <c r="Q877" s="269"/>
      <c r="R877" s="269"/>
      <c r="S877" s="269"/>
      <c r="T877" s="270"/>
      <c r="AT877" s="271" t="s">
        <v>221</v>
      </c>
      <c r="AU877" s="271" t="s">
        <v>81</v>
      </c>
      <c r="AV877" s="13" t="s">
        <v>81</v>
      </c>
      <c r="AW877" s="13" t="s">
        <v>35</v>
      </c>
      <c r="AX877" s="13" t="s">
        <v>79</v>
      </c>
      <c r="AY877" s="271" t="s">
        <v>210</v>
      </c>
    </row>
    <row r="878" s="11" customFormat="1" ht="29.88" customHeight="1">
      <c r="B878" s="220"/>
      <c r="C878" s="221"/>
      <c r="D878" s="222" t="s">
        <v>71</v>
      </c>
      <c r="E878" s="234" t="s">
        <v>1358</v>
      </c>
      <c r="F878" s="234" t="s">
        <v>1359</v>
      </c>
      <c r="G878" s="221"/>
      <c r="H878" s="221"/>
      <c r="I878" s="224"/>
      <c r="J878" s="235">
        <f>BK878</f>
        <v>0</v>
      </c>
      <c r="K878" s="221"/>
      <c r="L878" s="226"/>
      <c r="M878" s="227"/>
      <c r="N878" s="228"/>
      <c r="O878" s="228"/>
      <c r="P878" s="229">
        <f>SUM(P879:P885)</f>
        <v>0</v>
      </c>
      <c r="Q878" s="228"/>
      <c r="R878" s="229">
        <f>SUM(R879:R885)</f>
        <v>4.1767837199999995</v>
      </c>
      <c r="S878" s="228"/>
      <c r="T878" s="230">
        <f>SUM(T879:T885)</f>
        <v>0</v>
      </c>
      <c r="AR878" s="231" t="s">
        <v>81</v>
      </c>
      <c r="AT878" s="232" t="s">
        <v>71</v>
      </c>
      <c r="AU878" s="232" t="s">
        <v>79</v>
      </c>
      <c r="AY878" s="231" t="s">
        <v>210</v>
      </c>
      <c r="BK878" s="233">
        <f>SUM(BK879:BK885)</f>
        <v>0</v>
      </c>
    </row>
    <row r="879" s="1" customFormat="1" ht="45.6" customHeight="1">
      <c r="B879" s="47"/>
      <c r="C879" s="236" t="s">
        <v>1360</v>
      </c>
      <c r="D879" s="236" t="s">
        <v>212</v>
      </c>
      <c r="E879" s="237" t="s">
        <v>1361</v>
      </c>
      <c r="F879" s="238" t="s">
        <v>1362</v>
      </c>
      <c r="G879" s="239" t="s">
        <v>215</v>
      </c>
      <c r="H879" s="240">
        <v>150.732</v>
      </c>
      <c r="I879" s="241"/>
      <c r="J879" s="242">
        <f>ROUND(I879*H879,2)</f>
        <v>0</v>
      </c>
      <c r="K879" s="238" t="s">
        <v>21</v>
      </c>
      <c r="L879" s="73"/>
      <c r="M879" s="243" t="s">
        <v>21</v>
      </c>
      <c r="N879" s="244" t="s">
        <v>43</v>
      </c>
      <c r="O879" s="48"/>
      <c r="P879" s="245">
        <f>O879*H879</f>
        <v>0</v>
      </c>
      <c r="Q879" s="245">
        <v>0.027709999999999999</v>
      </c>
      <c r="R879" s="245">
        <f>Q879*H879</f>
        <v>4.1767837199999995</v>
      </c>
      <c r="S879" s="245">
        <v>0</v>
      </c>
      <c r="T879" s="246">
        <f>S879*H879</f>
        <v>0</v>
      </c>
      <c r="AR879" s="25" t="s">
        <v>140</v>
      </c>
      <c r="AT879" s="25" t="s">
        <v>212</v>
      </c>
      <c r="AU879" s="25" t="s">
        <v>81</v>
      </c>
      <c r="AY879" s="25" t="s">
        <v>210</v>
      </c>
      <c r="BE879" s="247">
        <f>IF(N879="základní",J879,0)</f>
        <v>0</v>
      </c>
      <c r="BF879" s="247">
        <f>IF(N879="snížená",J879,0)</f>
        <v>0</v>
      </c>
      <c r="BG879" s="247">
        <f>IF(N879="zákl. přenesená",J879,0)</f>
        <v>0</v>
      </c>
      <c r="BH879" s="247">
        <f>IF(N879="sníž. přenesená",J879,0)</f>
        <v>0</v>
      </c>
      <c r="BI879" s="247">
        <f>IF(N879="nulová",J879,0)</f>
        <v>0</v>
      </c>
      <c r="BJ879" s="25" t="s">
        <v>79</v>
      </c>
      <c r="BK879" s="247">
        <f>ROUND(I879*H879,2)</f>
        <v>0</v>
      </c>
      <c r="BL879" s="25" t="s">
        <v>140</v>
      </c>
      <c r="BM879" s="25" t="s">
        <v>1363</v>
      </c>
    </row>
    <row r="880" s="12" customFormat="1">
      <c r="B880" s="251"/>
      <c r="C880" s="252"/>
      <c r="D880" s="248" t="s">
        <v>221</v>
      </c>
      <c r="E880" s="253" t="s">
        <v>21</v>
      </c>
      <c r="F880" s="254" t="s">
        <v>999</v>
      </c>
      <c r="G880" s="252"/>
      <c r="H880" s="253" t="s">
        <v>21</v>
      </c>
      <c r="I880" s="255"/>
      <c r="J880" s="252"/>
      <c r="K880" s="252"/>
      <c r="L880" s="256"/>
      <c r="M880" s="257"/>
      <c r="N880" s="258"/>
      <c r="O880" s="258"/>
      <c r="P880" s="258"/>
      <c r="Q880" s="258"/>
      <c r="R880" s="258"/>
      <c r="S880" s="258"/>
      <c r="T880" s="259"/>
      <c r="AT880" s="260" t="s">
        <v>221</v>
      </c>
      <c r="AU880" s="260" t="s">
        <v>81</v>
      </c>
      <c r="AV880" s="12" t="s">
        <v>79</v>
      </c>
      <c r="AW880" s="12" t="s">
        <v>35</v>
      </c>
      <c r="AX880" s="12" t="s">
        <v>72</v>
      </c>
      <c r="AY880" s="260" t="s">
        <v>210</v>
      </c>
    </row>
    <row r="881" s="13" customFormat="1">
      <c r="B881" s="261"/>
      <c r="C881" s="262"/>
      <c r="D881" s="248" t="s">
        <v>221</v>
      </c>
      <c r="E881" s="263" t="s">
        <v>21</v>
      </c>
      <c r="F881" s="264" t="s">
        <v>1364</v>
      </c>
      <c r="G881" s="262"/>
      <c r="H881" s="265">
        <v>137.08000000000001</v>
      </c>
      <c r="I881" s="266"/>
      <c r="J881" s="262"/>
      <c r="K881" s="262"/>
      <c r="L881" s="267"/>
      <c r="M881" s="268"/>
      <c r="N881" s="269"/>
      <c r="O881" s="269"/>
      <c r="P881" s="269"/>
      <c r="Q881" s="269"/>
      <c r="R881" s="269"/>
      <c r="S881" s="269"/>
      <c r="T881" s="270"/>
      <c r="AT881" s="271" t="s">
        <v>221</v>
      </c>
      <c r="AU881" s="271" t="s">
        <v>81</v>
      </c>
      <c r="AV881" s="13" t="s">
        <v>81</v>
      </c>
      <c r="AW881" s="13" t="s">
        <v>35</v>
      </c>
      <c r="AX881" s="13" t="s">
        <v>72</v>
      </c>
      <c r="AY881" s="271" t="s">
        <v>210</v>
      </c>
    </row>
    <row r="882" s="13" customFormat="1">
      <c r="B882" s="261"/>
      <c r="C882" s="262"/>
      <c r="D882" s="248" t="s">
        <v>221</v>
      </c>
      <c r="E882" s="263" t="s">
        <v>21</v>
      </c>
      <c r="F882" s="264" t="s">
        <v>1365</v>
      </c>
      <c r="G882" s="262"/>
      <c r="H882" s="265">
        <v>13.651999999999999</v>
      </c>
      <c r="I882" s="266"/>
      <c r="J882" s="262"/>
      <c r="K882" s="262"/>
      <c r="L882" s="267"/>
      <c r="M882" s="268"/>
      <c r="N882" s="269"/>
      <c r="O882" s="269"/>
      <c r="P882" s="269"/>
      <c r="Q882" s="269"/>
      <c r="R882" s="269"/>
      <c r="S882" s="269"/>
      <c r="T882" s="270"/>
      <c r="AT882" s="271" t="s">
        <v>221</v>
      </c>
      <c r="AU882" s="271" t="s">
        <v>81</v>
      </c>
      <c r="AV882" s="13" t="s">
        <v>81</v>
      </c>
      <c r="AW882" s="13" t="s">
        <v>35</v>
      </c>
      <c r="AX882" s="13" t="s">
        <v>72</v>
      </c>
      <c r="AY882" s="271" t="s">
        <v>210</v>
      </c>
    </row>
    <row r="883" s="14" customFormat="1">
      <c r="B883" s="272"/>
      <c r="C883" s="273"/>
      <c r="D883" s="248" t="s">
        <v>221</v>
      </c>
      <c r="E883" s="274" t="s">
        <v>21</v>
      </c>
      <c r="F883" s="275" t="s">
        <v>227</v>
      </c>
      <c r="G883" s="273"/>
      <c r="H883" s="276">
        <v>150.732</v>
      </c>
      <c r="I883" s="277"/>
      <c r="J883" s="273"/>
      <c r="K883" s="273"/>
      <c r="L883" s="278"/>
      <c r="M883" s="279"/>
      <c r="N883" s="280"/>
      <c r="O883" s="280"/>
      <c r="P883" s="280"/>
      <c r="Q883" s="280"/>
      <c r="R883" s="280"/>
      <c r="S883" s="280"/>
      <c r="T883" s="281"/>
      <c r="AT883" s="282" t="s">
        <v>221</v>
      </c>
      <c r="AU883" s="282" t="s">
        <v>81</v>
      </c>
      <c r="AV883" s="14" t="s">
        <v>217</v>
      </c>
      <c r="AW883" s="14" t="s">
        <v>35</v>
      </c>
      <c r="AX883" s="14" t="s">
        <v>79</v>
      </c>
      <c r="AY883" s="282" t="s">
        <v>210</v>
      </c>
    </row>
    <row r="884" s="1" customFormat="1" ht="57" customHeight="1">
      <c r="B884" s="47"/>
      <c r="C884" s="236" t="s">
        <v>1366</v>
      </c>
      <c r="D884" s="236" t="s">
        <v>212</v>
      </c>
      <c r="E884" s="237" t="s">
        <v>1367</v>
      </c>
      <c r="F884" s="238" t="s">
        <v>1368</v>
      </c>
      <c r="G884" s="239" t="s">
        <v>318</v>
      </c>
      <c r="H884" s="240">
        <v>4.1769999999999996</v>
      </c>
      <c r="I884" s="241"/>
      <c r="J884" s="242">
        <f>ROUND(I884*H884,2)</f>
        <v>0</v>
      </c>
      <c r="K884" s="238" t="s">
        <v>216</v>
      </c>
      <c r="L884" s="73"/>
      <c r="M884" s="243" t="s">
        <v>21</v>
      </c>
      <c r="N884" s="244" t="s">
        <v>43</v>
      </c>
      <c r="O884" s="48"/>
      <c r="P884" s="245">
        <f>O884*H884</f>
        <v>0</v>
      </c>
      <c r="Q884" s="245">
        <v>0</v>
      </c>
      <c r="R884" s="245">
        <f>Q884*H884</f>
        <v>0</v>
      </c>
      <c r="S884" s="245">
        <v>0</v>
      </c>
      <c r="T884" s="246">
        <f>S884*H884</f>
        <v>0</v>
      </c>
      <c r="AR884" s="25" t="s">
        <v>140</v>
      </c>
      <c r="AT884" s="25" t="s">
        <v>212</v>
      </c>
      <c r="AU884" s="25" t="s">
        <v>81</v>
      </c>
      <c r="AY884" s="25" t="s">
        <v>210</v>
      </c>
      <c r="BE884" s="247">
        <f>IF(N884="základní",J884,0)</f>
        <v>0</v>
      </c>
      <c r="BF884" s="247">
        <f>IF(N884="snížená",J884,0)</f>
        <v>0</v>
      </c>
      <c r="BG884" s="247">
        <f>IF(N884="zákl. přenesená",J884,0)</f>
        <v>0</v>
      </c>
      <c r="BH884" s="247">
        <f>IF(N884="sníž. přenesená",J884,0)</f>
        <v>0</v>
      </c>
      <c r="BI884" s="247">
        <f>IF(N884="nulová",J884,0)</f>
        <v>0</v>
      </c>
      <c r="BJ884" s="25" t="s">
        <v>79</v>
      </c>
      <c r="BK884" s="247">
        <f>ROUND(I884*H884,2)</f>
        <v>0</v>
      </c>
      <c r="BL884" s="25" t="s">
        <v>140</v>
      </c>
      <c r="BM884" s="25" t="s">
        <v>1369</v>
      </c>
    </row>
    <row r="885" s="1" customFormat="1">
      <c r="B885" s="47"/>
      <c r="C885" s="75"/>
      <c r="D885" s="248" t="s">
        <v>219</v>
      </c>
      <c r="E885" s="75"/>
      <c r="F885" s="249" t="s">
        <v>1370</v>
      </c>
      <c r="G885" s="75"/>
      <c r="H885" s="75"/>
      <c r="I885" s="204"/>
      <c r="J885" s="75"/>
      <c r="K885" s="75"/>
      <c r="L885" s="73"/>
      <c r="M885" s="250"/>
      <c r="N885" s="48"/>
      <c r="O885" s="48"/>
      <c r="P885" s="48"/>
      <c r="Q885" s="48"/>
      <c r="R885" s="48"/>
      <c r="S885" s="48"/>
      <c r="T885" s="96"/>
      <c r="AT885" s="25" t="s">
        <v>219</v>
      </c>
      <c r="AU885" s="25" t="s">
        <v>81</v>
      </c>
    </row>
    <row r="886" s="11" customFormat="1" ht="29.88" customHeight="1">
      <c r="B886" s="220"/>
      <c r="C886" s="221"/>
      <c r="D886" s="222" t="s">
        <v>71</v>
      </c>
      <c r="E886" s="234" t="s">
        <v>712</v>
      </c>
      <c r="F886" s="234" t="s">
        <v>713</v>
      </c>
      <c r="G886" s="221"/>
      <c r="H886" s="221"/>
      <c r="I886" s="224"/>
      <c r="J886" s="235">
        <f>BK886</f>
        <v>0</v>
      </c>
      <c r="K886" s="221"/>
      <c r="L886" s="226"/>
      <c r="M886" s="227"/>
      <c r="N886" s="228"/>
      <c r="O886" s="228"/>
      <c r="P886" s="229">
        <f>SUM(P887:P896)</f>
        <v>0</v>
      </c>
      <c r="Q886" s="228"/>
      <c r="R886" s="229">
        <f>SUM(R887:R896)</f>
        <v>0.46700000000000003</v>
      </c>
      <c r="S886" s="228"/>
      <c r="T886" s="230">
        <f>SUM(T887:T896)</f>
        <v>0</v>
      </c>
      <c r="AR886" s="231" t="s">
        <v>81</v>
      </c>
      <c r="AT886" s="232" t="s">
        <v>71</v>
      </c>
      <c r="AU886" s="232" t="s">
        <v>79</v>
      </c>
      <c r="AY886" s="231" t="s">
        <v>210</v>
      </c>
      <c r="BK886" s="233">
        <f>SUM(BK887:BK896)</f>
        <v>0</v>
      </c>
    </row>
    <row r="887" s="1" customFormat="1" ht="22.8" customHeight="1">
      <c r="B887" s="47"/>
      <c r="C887" s="236" t="s">
        <v>1371</v>
      </c>
      <c r="D887" s="236" t="s">
        <v>212</v>
      </c>
      <c r="E887" s="237" t="s">
        <v>1372</v>
      </c>
      <c r="F887" s="238" t="s">
        <v>1373</v>
      </c>
      <c r="G887" s="239" t="s">
        <v>215</v>
      </c>
      <c r="H887" s="240">
        <v>19</v>
      </c>
      <c r="I887" s="241"/>
      <c r="J887" s="242">
        <f>ROUND(I887*H887,2)</f>
        <v>0</v>
      </c>
      <c r="K887" s="238" t="s">
        <v>21</v>
      </c>
      <c r="L887" s="73"/>
      <c r="M887" s="243" t="s">
        <v>21</v>
      </c>
      <c r="N887" s="244" t="s">
        <v>43</v>
      </c>
      <c r="O887" s="48"/>
      <c r="P887" s="245">
        <f>O887*H887</f>
        <v>0</v>
      </c>
      <c r="Q887" s="245">
        <v>0.0080000000000000002</v>
      </c>
      <c r="R887" s="245">
        <f>Q887*H887</f>
        <v>0.152</v>
      </c>
      <c r="S887" s="245">
        <v>0</v>
      </c>
      <c r="T887" s="246">
        <f>S887*H887</f>
        <v>0</v>
      </c>
      <c r="AR887" s="25" t="s">
        <v>140</v>
      </c>
      <c r="AT887" s="25" t="s">
        <v>212</v>
      </c>
      <c r="AU887" s="25" t="s">
        <v>81</v>
      </c>
      <c r="AY887" s="25" t="s">
        <v>210</v>
      </c>
      <c r="BE887" s="247">
        <f>IF(N887="základní",J887,0)</f>
        <v>0</v>
      </c>
      <c r="BF887" s="247">
        <f>IF(N887="snížená",J887,0)</f>
        <v>0</v>
      </c>
      <c r="BG887" s="247">
        <f>IF(N887="zákl. přenesená",J887,0)</f>
        <v>0</v>
      </c>
      <c r="BH887" s="247">
        <f>IF(N887="sníž. přenesená",J887,0)</f>
        <v>0</v>
      </c>
      <c r="BI887" s="247">
        <f>IF(N887="nulová",J887,0)</f>
        <v>0</v>
      </c>
      <c r="BJ887" s="25" t="s">
        <v>79</v>
      </c>
      <c r="BK887" s="247">
        <f>ROUND(I887*H887,2)</f>
        <v>0</v>
      </c>
      <c r="BL887" s="25" t="s">
        <v>140</v>
      </c>
      <c r="BM887" s="25" t="s">
        <v>1374</v>
      </c>
    </row>
    <row r="888" s="12" customFormat="1">
      <c r="B888" s="251"/>
      <c r="C888" s="252"/>
      <c r="D888" s="248" t="s">
        <v>221</v>
      </c>
      <c r="E888" s="253" t="s">
        <v>21</v>
      </c>
      <c r="F888" s="254" t="s">
        <v>845</v>
      </c>
      <c r="G888" s="252"/>
      <c r="H888" s="253" t="s">
        <v>21</v>
      </c>
      <c r="I888" s="255"/>
      <c r="J888" s="252"/>
      <c r="K888" s="252"/>
      <c r="L888" s="256"/>
      <c r="M888" s="257"/>
      <c r="N888" s="258"/>
      <c r="O888" s="258"/>
      <c r="P888" s="258"/>
      <c r="Q888" s="258"/>
      <c r="R888" s="258"/>
      <c r="S888" s="258"/>
      <c r="T888" s="259"/>
      <c r="AT888" s="260" t="s">
        <v>221</v>
      </c>
      <c r="AU888" s="260" t="s">
        <v>81</v>
      </c>
      <c r="AV888" s="12" t="s">
        <v>79</v>
      </c>
      <c r="AW888" s="12" t="s">
        <v>35</v>
      </c>
      <c r="AX888" s="12" t="s">
        <v>72</v>
      </c>
      <c r="AY888" s="260" t="s">
        <v>210</v>
      </c>
    </row>
    <row r="889" s="12" customFormat="1">
      <c r="B889" s="251"/>
      <c r="C889" s="252"/>
      <c r="D889" s="248" t="s">
        <v>221</v>
      </c>
      <c r="E889" s="253" t="s">
        <v>21</v>
      </c>
      <c r="F889" s="254" t="s">
        <v>1168</v>
      </c>
      <c r="G889" s="252"/>
      <c r="H889" s="253" t="s">
        <v>21</v>
      </c>
      <c r="I889" s="255"/>
      <c r="J889" s="252"/>
      <c r="K889" s="252"/>
      <c r="L889" s="256"/>
      <c r="M889" s="257"/>
      <c r="N889" s="258"/>
      <c r="O889" s="258"/>
      <c r="P889" s="258"/>
      <c r="Q889" s="258"/>
      <c r="R889" s="258"/>
      <c r="S889" s="258"/>
      <c r="T889" s="259"/>
      <c r="AT889" s="260" t="s">
        <v>221</v>
      </c>
      <c r="AU889" s="260" t="s">
        <v>81</v>
      </c>
      <c r="AV889" s="12" t="s">
        <v>79</v>
      </c>
      <c r="AW889" s="12" t="s">
        <v>35</v>
      </c>
      <c r="AX889" s="12" t="s">
        <v>72</v>
      </c>
      <c r="AY889" s="260" t="s">
        <v>210</v>
      </c>
    </row>
    <row r="890" s="13" customFormat="1">
      <c r="B890" s="261"/>
      <c r="C890" s="262"/>
      <c r="D890" s="248" t="s">
        <v>221</v>
      </c>
      <c r="E890" s="263" t="s">
        <v>21</v>
      </c>
      <c r="F890" s="264" t="s">
        <v>1193</v>
      </c>
      <c r="G890" s="262"/>
      <c r="H890" s="265">
        <v>19</v>
      </c>
      <c r="I890" s="266"/>
      <c r="J890" s="262"/>
      <c r="K890" s="262"/>
      <c r="L890" s="267"/>
      <c r="M890" s="268"/>
      <c r="N890" s="269"/>
      <c r="O890" s="269"/>
      <c r="P890" s="269"/>
      <c r="Q890" s="269"/>
      <c r="R890" s="269"/>
      <c r="S890" s="269"/>
      <c r="T890" s="270"/>
      <c r="AT890" s="271" t="s">
        <v>221</v>
      </c>
      <c r="AU890" s="271" t="s">
        <v>81</v>
      </c>
      <c r="AV890" s="13" t="s">
        <v>81</v>
      </c>
      <c r="AW890" s="13" t="s">
        <v>35</v>
      </c>
      <c r="AX890" s="13" t="s">
        <v>79</v>
      </c>
      <c r="AY890" s="271" t="s">
        <v>210</v>
      </c>
    </row>
    <row r="891" s="1" customFormat="1" ht="34.2" customHeight="1">
      <c r="B891" s="47"/>
      <c r="C891" s="236" t="s">
        <v>1375</v>
      </c>
      <c r="D891" s="236" t="s">
        <v>212</v>
      </c>
      <c r="E891" s="237" t="s">
        <v>1376</v>
      </c>
      <c r="F891" s="238" t="s">
        <v>1377</v>
      </c>
      <c r="G891" s="239" t="s">
        <v>1378</v>
      </c>
      <c r="H891" s="240">
        <v>265</v>
      </c>
      <c r="I891" s="241"/>
      <c r="J891" s="242">
        <f>ROUND(I891*H891,2)</f>
        <v>0</v>
      </c>
      <c r="K891" s="238" t="s">
        <v>21</v>
      </c>
      <c r="L891" s="73"/>
      <c r="M891" s="243" t="s">
        <v>21</v>
      </c>
      <c r="N891" s="244" t="s">
        <v>43</v>
      </c>
      <c r="O891" s="48"/>
      <c r="P891" s="245">
        <f>O891*H891</f>
        <v>0</v>
      </c>
      <c r="Q891" s="245">
        <v>0.001</v>
      </c>
      <c r="R891" s="245">
        <f>Q891*H891</f>
        <v>0.26500000000000001</v>
      </c>
      <c r="S891" s="245">
        <v>0</v>
      </c>
      <c r="T891" s="246">
        <f>S891*H891</f>
        <v>0</v>
      </c>
      <c r="AR891" s="25" t="s">
        <v>140</v>
      </c>
      <c r="AT891" s="25" t="s">
        <v>212</v>
      </c>
      <c r="AU891" s="25" t="s">
        <v>81</v>
      </c>
      <c r="AY891" s="25" t="s">
        <v>210</v>
      </c>
      <c r="BE891" s="247">
        <f>IF(N891="základní",J891,0)</f>
        <v>0</v>
      </c>
      <c r="BF891" s="247">
        <f>IF(N891="snížená",J891,0)</f>
        <v>0</v>
      </c>
      <c r="BG891" s="247">
        <f>IF(N891="zákl. přenesená",J891,0)</f>
        <v>0</v>
      </c>
      <c r="BH891" s="247">
        <f>IF(N891="sníž. přenesená",J891,0)</f>
        <v>0</v>
      </c>
      <c r="BI891" s="247">
        <f>IF(N891="nulová",J891,0)</f>
        <v>0</v>
      </c>
      <c r="BJ891" s="25" t="s">
        <v>79</v>
      </c>
      <c r="BK891" s="247">
        <f>ROUND(I891*H891,2)</f>
        <v>0</v>
      </c>
      <c r="BL891" s="25" t="s">
        <v>140</v>
      </c>
      <c r="BM891" s="25" t="s">
        <v>1379</v>
      </c>
    </row>
    <row r="892" s="12" customFormat="1">
      <c r="B892" s="251"/>
      <c r="C892" s="252"/>
      <c r="D892" s="248" t="s">
        <v>221</v>
      </c>
      <c r="E892" s="253" t="s">
        <v>21</v>
      </c>
      <c r="F892" s="254" t="s">
        <v>759</v>
      </c>
      <c r="G892" s="252"/>
      <c r="H892" s="253" t="s">
        <v>21</v>
      </c>
      <c r="I892" s="255"/>
      <c r="J892" s="252"/>
      <c r="K892" s="252"/>
      <c r="L892" s="256"/>
      <c r="M892" s="257"/>
      <c r="N892" s="258"/>
      <c r="O892" s="258"/>
      <c r="P892" s="258"/>
      <c r="Q892" s="258"/>
      <c r="R892" s="258"/>
      <c r="S892" s="258"/>
      <c r="T892" s="259"/>
      <c r="AT892" s="260" t="s">
        <v>221</v>
      </c>
      <c r="AU892" s="260" t="s">
        <v>81</v>
      </c>
      <c r="AV892" s="12" t="s">
        <v>79</v>
      </c>
      <c r="AW892" s="12" t="s">
        <v>35</v>
      </c>
      <c r="AX892" s="12" t="s">
        <v>72</v>
      </c>
      <c r="AY892" s="260" t="s">
        <v>210</v>
      </c>
    </row>
    <row r="893" s="13" customFormat="1">
      <c r="B893" s="261"/>
      <c r="C893" s="262"/>
      <c r="D893" s="248" t="s">
        <v>221</v>
      </c>
      <c r="E893" s="263" t="s">
        <v>21</v>
      </c>
      <c r="F893" s="264" t="s">
        <v>1380</v>
      </c>
      <c r="G893" s="262"/>
      <c r="H893" s="265">
        <v>265</v>
      </c>
      <c r="I893" s="266"/>
      <c r="J893" s="262"/>
      <c r="K893" s="262"/>
      <c r="L893" s="267"/>
      <c r="M893" s="268"/>
      <c r="N893" s="269"/>
      <c r="O893" s="269"/>
      <c r="P893" s="269"/>
      <c r="Q893" s="269"/>
      <c r="R893" s="269"/>
      <c r="S893" s="269"/>
      <c r="T893" s="270"/>
      <c r="AT893" s="271" t="s">
        <v>221</v>
      </c>
      <c r="AU893" s="271" t="s">
        <v>81</v>
      </c>
      <c r="AV893" s="13" t="s">
        <v>81</v>
      </c>
      <c r="AW893" s="13" t="s">
        <v>35</v>
      </c>
      <c r="AX893" s="13" t="s">
        <v>79</v>
      </c>
      <c r="AY893" s="271" t="s">
        <v>210</v>
      </c>
    </row>
    <row r="894" s="1" customFormat="1" ht="14.4" customHeight="1">
      <c r="B894" s="47"/>
      <c r="C894" s="236" t="s">
        <v>1381</v>
      </c>
      <c r="D894" s="236" t="s">
        <v>212</v>
      </c>
      <c r="E894" s="237" t="s">
        <v>1382</v>
      </c>
      <c r="F894" s="238" t="s">
        <v>1383</v>
      </c>
      <c r="G894" s="239" t="s">
        <v>391</v>
      </c>
      <c r="H894" s="240">
        <v>1</v>
      </c>
      <c r="I894" s="241"/>
      <c r="J894" s="242">
        <f>ROUND(I894*H894,2)</f>
        <v>0</v>
      </c>
      <c r="K894" s="238" t="s">
        <v>21</v>
      </c>
      <c r="L894" s="73"/>
      <c r="M894" s="243" t="s">
        <v>21</v>
      </c>
      <c r="N894" s="244" t="s">
        <v>43</v>
      </c>
      <c r="O894" s="48"/>
      <c r="P894" s="245">
        <f>O894*H894</f>
        <v>0</v>
      </c>
      <c r="Q894" s="245">
        <v>0.050000000000000003</v>
      </c>
      <c r="R894" s="245">
        <f>Q894*H894</f>
        <v>0.050000000000000003</v>
      </c>
      <c r="S894" s="245">
        <v>0</v>
      </c>
      <c r="T894" s="246">
        <f>S894*H894</f>
        <v>0</v>
      </c>
      <c r="AR894" s="25" t="s">
        <v>140</v>
      </c>
      <c r="AT894" s="25" t="s">
        <v>212</v>
      </c>
      <c r="AU894" s="25" t="s">
        <v>81</v>
      </c>
      <c r="AY894" s="25" t="s">
        <v>210</v>
      </c>
      <c r="BE894" s="247">
        <f>IF(N894="základní",J894,0)</f>
        <v>0</v>
      </c>
      <c r="BF894" s="247">
        <f>IF(N894="snížená",J894,0)</f>
        <v>0</v>
      </c>
      <c r="BG894" s="247">
        <f>IF(N894="zákl. přenesená",J894,0)</f>
        <v>0</v>
      </c>
      <c r="BH894" s="247">
        <f>IF(N894="sníž. přenesená",J894,0)</f>
        <v>0</v>
      </c>
      <c r="BI894" s="247">
        <f>IF(N894="nulová",J894,0)</f>
        <v>0</v>
      </c>
      <c r="BJ894" s="25" t="s">
        <v>79</v>
      </c>
      <c r="BK894" s="247">
        <f>ROUND(I894*H894,2)</f>
        <v>0</v>
      </c>
      <c r="BL894" s="25" t="s">
        <v>140</v>
      </c>
      <c r="BM894" s="25" t="s">
        <v>1384</v>
      </c>
    </row>
    <row r="895" s="1" customFormat="1" ht="34.2" customHeight="1">
      <c r="B895" s="47"/>
      <c r="C895" s="236" t="s">
        <v>1385</v>
      </c>
      <c r="D895" s="236" t="s">
        <v>212</v>
      </c>
      <c r="E895" s="237" t="s">
        <v>1386</v>
      </c>
      <c r="F895" s="238" t="s">
        <v>1387</v>
      </c>
      <c r="G895" s="239" t="s">
        <v>318</v>
      </c>
      <c r="H895" s="240">
        <v>0.46700000000000003</v>
      </c>
      <c r="I895" s="241"/>
      <c r="J895" s="242">
        <f>ROUND(I895*H895,2)</f>
        <v>0</v>
      </c>
      <c r="K895" s="238" t="s">
        <v>216</v>
      </c>
      <c r="L895" s="73"/>
      <c r="M895" s="243" t="s">
        <v>21</v>
      </c>
      <c r="N895" s="244" t="s">
        <v>43</v>
      </c>
      <c r="O895" s="48"/>
      <c r="P895" s="245">
        <f>O895*H895</f>
        <v>0</v>
      </c>
      <c r="Q895" s="245">
        <v>0</v>
      </c>
      <c r="R895" s="245">
        <f>Q895*H895</f>
        <v>0</v>
      </c>
      <c r="S895" s="245">
        <v>0</v>
      </c>
      <c r="T895" s="246">
        <f>S895*H895</f>
        <v>0</v>
      </c>
      <c r="AR895" s="25" t="s">
        <v>140</v>
      </c>
      <c r="AT895" s="25" t="s">
        <v>212</v>
      </c>
      <c r="AU895" s="25" t="s">
        <v>81</v>
      </c>
      <c r="AY895" s="25" t="s">
        <v>210</v>
      </c>
      <c r="BE895" s="247">
        <f>IF(N895="základní",J895,0)</f>
        <v>0</v>
      </c>
      <c r="BF895" s="247">
        <f>IF(N895="snížená",J895,0)</f>
        <v>0</v>
      </c>
      <c r="BG895" s="247">
        <f>IF(N895="zákl. přenesená",J895,0)</f>
        <v>0</v>
      </c>
      <c r="BH895" s="247">
        <f>IF(N895="sníž. přenesená",J895,0)</f>
        <v>0</v>
      </c>
      <c r="BI895" s="247">
        <f>IF(N895="nulová",J895,0)</f>
        <v>0</v>
      </c>
      <c r="BJ895" s="25" t="s">
        <v>79</v>
      </c>
      <c r="BK895" s="247">
        <f>ROUND(I895*H895,2)</f>
        <v>0</v>
      </c>
      <c r="BL895" s="25" t="s">
        <v>140</v>
      </c>
      <c r="BM895" s="25" t="s">
        <v>1388</v>
      </c>
    </row>
    <row r="896" s="1" customFormat="1">
      <c r="B896" s="47"/>
      <c r="C896" s="75"/>
      <c r="D896" s="248" t="s">
        <v>219</v>
      </c>
      <c r="E896" s="75"/>
      <c r="F896" s="249" t="s">
        <v>1389</v>
      </c>
      <c r="G896" s="75"/>
      <c r="H896" s="75"/>
      <c r="I896" s="204"/>
      <c r="J896" s="75"/>
      <c r="K896" s="75"/>
      <c r="L896" s="73"/>
      <c r="M896" s="250"/>
      <c r="N896" s="48"/>
      <c r="O896" s="48"/>
      <c r="P896" s="48"/>
      <c r="Q896" s="48"/>
      <c r="R896" s="48"/>
      <c r="S896" s="48"/>
      <c r="T896" s="96"/>
      <c r="AT896" s="25" t="s">
        <v>219</v>
      </c>
      <c r="AU896" s="25" t="s">
        <v>81</v>
      </c>
    </row>
    <row r="897" s="11" customFormat="1" ht="29.88" customHeight="1">
      <c r="B897" s="220"/>
      <c r="C897" s="221"/>
      <c r="D897" s="222" t="s">
        <v>71</v>
      </c>
      <c r="E897" s="234" t="s">
        <v>1390</v>
      </c>
      <c r="F897" s="234" t="s">
        <v>1391</v>
      </c>
      <c r="G897" s="221"/>
      <c r="H897" s="221"/>
      <c r="I897" s="224"/>
      <c r="J897" s="235">
        <f>BK897</f>
        <v>0</v>
      </c>
      <c r="K897" s="221"/>
      <c r="L897" s="226"/>
      <c r="M897" s="227"/>
      <c r="N897" s="228"/>
      <c r="O897" s="228"/>
      <c r="P897" s="229">
        <f>SUM(P898:P925)</f>
        <v>0</v>
      </c>
      <c r="Q897" s="228"/>
      <c r="R897" s="229">
        <f>SUM(R898:R925)</f>
        <v>1.470442</v>
      </c>
      <c r="S897" s="228"/>
      <c r="T897" s="230">
        <f>SUM(T898:T925)</f>
        <v>0</v>
      </c>
      <c r="AR897" s="231" t="s">
        <v>81</v>
      </c>
      <c r="AT897" s="232" t="s">
        <v>71</v>
      </c>
      <c r="AU897" s="232" t="s">
        <v>79</v>
      </c>
      <c r="AY897" s="231" t="s">
        <v>210</v>
      </c>
      <c r="BK897" s="233">
        <f>SUM(BK898:BK925)</f>
        <v>0</v>
      </c>
    </row>
    <row r="898" s="1" customFormat="1" ht="14.4" customHeight="1">
      <c r="B898" s="47"/>
      <c r="C898" s="236" t="s">
        <v>1392</v>
      </c>
      <c r="D898" s="236" t="s">
        <v>212</v>
      </c>
      <c r="E898" s="237" t="s">
        <v>1393</v>
      </c>
      <c r="F898" s="238" t="s">
        <v>1394</v>
      </c>
      <c r="G898" s="239" t="s">
        <v>215</v>
      </c>
      <c r="H898" s="240">
        <v>52.600000000000001</v>
      </c>
      <c r="I898" s="241"/>
      <c r="J898" s="242">
        <f>ROUND(I898*H898,2)</f>
        <v>0</v>
      </c>
      <c r="K898" s="238" t="s">
        <v>216</v>
      </c>
      <c r="L898" s="73"/>
      <c r="M898" s="243" t="s">
        <v>21</v>
      </c>
      <c r="N898" s="244" t="s">
        <v>43</v>
      </c>
      <c r="O898" s="48"/>
      <c r="P898" s="245">
        <f>O898*H898</f>
        <v>0</v>
      </c>
      <c r="Q898" s="245">
        <v>0.00029999999999999997</v>
      </c>
      <c r="R898" s="245">
        <f>Q898*H898</f>
        <v>0.015779999999999999</v>
      </c>
      <c r="S898" s="245">
        <v>0</v>
      </c>
      <c r="T898" s="246">
        <f>S898*H898</f>
        <v>0</v>
      </c>
      <c r="AR898" s="25" t="s">
        <v>140</v>
      </c>
      <c r="AT898" s="25" t="s">
        <v>212</v>
      </c>
      <c r="AU898" s="25" t="s">
        <v>81</v>
      </c>
      <c r="AY898" s="25" t="s">
        <v>210</v>
      </c>
      <c r="BE898" s="247">
        <f>IF(N898="základní",J898,0)</f>
        <v>0</v>
      </c>
      <c r="BF898" s="247">
        <f>IF(N898="snížená",J898,0)</f>
        <v>0</v>
      </c>
      <c r="BG898" s="247">
        <f>IF(N898="zákl. přenesená",J898,0)</f>
        <v>0</v>
      </c>
      <c r="BH898" s="247">
        <f>IF(N898="sníž. přenesená",J898,0)</f>
        <v>0</v>
      </c>
      <c r="BI898" s="247">
        <f>IF(N898="nulová",J898,0)</f>
        <v>0</v>
      </c>
      <c r="BJ898" s="25" t="s">
        <v>79</v>
      </c>
      <c r="BK898" s="247">
        <f>ROUND(I898*H898,2)</f>
        <v>0</v>
      </c>
      <c r="BL898" s="25" t="s">
        <v>140</v>
      </c>
      <c r="BM898" s="25" t="s">
        <v>1395</v>
      </c>
    </row>
    <row r="899" s="1" customFormat="1">
      <c r="B899" s="47"/>
      <c r="C899" s="75"/>
      <c r="D899" s="248" t="s">
        <v>219</v>
      </c>
      <c r="E899" s="75"/>
      <c r="F899" s="249" t="s">
        <v>1396</v>
      </c>
      <c r="G899" s="75"/>
      <c r="H899" s="75"/>
      <c r="I899" s="204"/>
      <c r="J899" s="75"/>
      <c r="K899" s="75"/>
      <c r="L899" s="73"/>
      <c r="M899" s="250"/>
      <c r="N899" s="48"/>
      <c r="O899" s="48"/>
      <c r="P899" s="48"/>
      <c r="Q899" s="48"/>
      <c r="R899" s="48"/>
      <c r="S899" s="48"/>
      <c r="T899" s="96"/>
      <c r="AT899" s="25" t="s">
        <v>219</v>
      </c>
      <c r="AU899" s="25" t="s">
        <v>81</v>
      </c>
    </row>
    <row r="900" s="12" customFormat="1">
      <c r="B900" s="251"/>
      <c r="C900" s="252"/>
      <c r="D900" s="248" t="s">
        <v>221</v>
      </c>
      <c r="E900" s="253" t="s">
        <v>21</v>
      </c>
      <c r="F900" s="254" t="s">
        <v>845</v>
      </c>
      <c r="G900" s="252"/>
      <c r="H900" s="253" t="s">
        <v>21</v>
      </c>
      <c r="I900" s="255"/>
      <c r="J900" s="252"/>
      <c r="K900" s="252"/>
      <c r="L900" s="256"/>
      <c r="M900" s="257"/>
      <c r="N900" s="258"/>
      <c r="O900" s="258"/>
      <c r="P900" s="258"/>
      <c r="Q900" s="258"/>
      <c r="R900" s="258"/>
      <c r="S900" s="258"/>
      <c r="T900" s="259"/>
      <c r="AT900" s="260" t="s">
        <v>221</v>
      </c>
      <c r="AU900" s="260" t="s">
        <v>81</v>
      </c>
      <c r="AV900" s="12" t="s">
        <v>79</v>
      </c>
      <c r="AW900" s="12" t="s">
        <v>35</v>
      </c>
      <c r="AX900" s="12" t="s">
        <v>72</v>
      </c>
      <c r="AY900" s="260" t="s">
        <v>210</v>
      </c>
    </row>
    <row r="901" s="12" customFormat="1">
      <c r="B901" s="251"/>
      <c r="C901" s="252"/>
      <c r="D901" s="248" t="s">
        <v>221</v>
      </c>
      <c r="E901" s="253" t="s">
        <v>21</v>
      </c>
      <c r="F901" s="254" t="s">
        <v>1103</v>
      </c>
      <c r="G901" s="252"/>
      <c r="H901" s="253" t="s">
        <v>21</v>
      </c>
      <c r="I901" s="255"/>
      <c r="J901" s="252"/>
      <c r="K901" s="252"/>
      <c r="L901" s="256"/>
      <c r="M901" s="257"/>
      <c r="N901" s="258"/>
      <c r="O901" s="258"/>
      <c r="P901" s="258"/>
      <c r="Q901" s="258"/>
      <c r="R901" s="258"/>
      <c r="S901" s="258"/>
      <c r="T901" s="259"/>
      <c r="AT901" s="260" t="s">
        <v>221</v>
      </c>
      <c r="AU901" s="260" t="s">
        <v>81</v>
      </c>
      <c r="AV901" s="12" t="s">
        <v>79</v>
      </c>
      <c r="AW901" s="12" t="s">
        <v>35</v>
      </c>
      <c r="AX901" s="12" t="s">
        <v>72</v>
      </c>
      <c r="AY901" s="260" t="s">
        <v>210</v>
      </c>
    </row>
    <row r="902" s="13" customFormat="1">
      <c r="B902" s="261"/>
      <c r="C902" s="262"/>
      <c r="D902" s="248" t="s">
        <v>221</v>
      </c>
      <c r="E902" s="263" t="s">
        <v>21</v>
      </c>
      <c r="F902" s="264" t="s">
        <v>1132</v>
      </c>
      <c r="G902" s="262"/>
      <c r="H902" s="265">
        <v>24</v>
      </c>
      <c r="I902" s="266"/>
      <c r="J902" s="262"/>
      <c r="K902" s="262"/>
      <c r="L902" s="267"/>
      <c r="M902" s="268"/>
      <c r="N902" s="269"/>
      <c r="O902" s="269"/>
      <c r="P902" s="269"/>
      <c r="Q902" s="269"/>
      <c r="R902" s="269"/>
      <c r="S902" s="269"/>
      <c r="T902" s="270"/>
      <c r="AT902" s="271" t="s">
        <v>221</v>
      </c>
      <c r="AU902" s="271" t="s">
        <v>81</v>
      </c>
      <c r="AV902" s="13" t="s">
        <v>81</v>
      </c>
      <c r="AW902" s="13" t="s">
        <v>35</v>
      </c>
      <c r="AX902" s="13" t="s">
        <v>72</v>
      </c>
      <c r="AY902" s="271" t="s">
        <v>210</v>
      </c>
    </row>
    <row r="903" s="12" customFormat="1">
      <c r="B903" s="251"/>
      <c r="C903" s="252"/>
      <c r="D903" s="248" t="s">
        <v>221</v>
      </c>
      <c r="E903" s="253" t="s">
        <v>21</v>
      </c>
      <c r="F903" s="254" t="s">
        <v>1118</v>
      </c>
      <c r="G903" s="252"/>
      <c r="H903" s="253" t="s">
        <v>21</v>
      </c>
      <c r="I903" s="255"/>
      <c r="J903" s="252"/>
      <c r="K903" s="252"/>
      <c r="L903" s="256"/>
      <c r="M903" s="257"/>
      <c r="N903" s="258"/>
      <c r="O903" s="258"/>
      <c r="P903" s="258"/>
      <c r="Q903" s="258"/>
      <c r="R903" s="258"/>
      <c r="S903" s="258"/>
      <c r="T903" s="259"/>
      <c r="AT903" s="260" t="s">
        <v>221</v>
      </c>
      <c r="AU903" s="260" t="s">
        <v>81</v>
      </c>
      <c r="AV903" s="12" t="s">
        <v>79</v>
      </c>
      <c r="AW903" s="12" t="s">
        <v>35</v>
      </c>
      <c r="AX903" s="12" t="s">
        <v>72</v>
      </c>
      <c r="AY903" s="260" t="s">
        <v>210</v>
      </c>
    </row>
    <row r="904" s="13" customFormat="1">
      <c r="B904" s="261"/>
      <c r="C904" s="262"/>
      <c r="D904" s="248" t="s">
        <v>221</v>
      </c>
      <c r="E904" s="263" t="s">
        <v>21</v>
      </c>
      <c r="F904" s="264" t="s">
        <v>547</v>
      </c>
      <c r="G904" s="262"/>
      <c r="H904" s="265">
        <v>7</v>
      </c>
      <c r="I904" s="266"/>
      <c r="J904" s="262"/>
      <c r="K904" s="262"/>
      <c r="L904" s="267"/>
      <c r="M904" s="268"/>
      <c r="N904" s="269"/>
      <c r="O904" s="269"/>
      <c r="P904" s="269"/>
      <c r="Q904" s="269"/>
      <c r="R904" s="269"/>
      <c r="S904" s="269"/>
      <c r="T904" s="270"/>
      <c r="AT904" s="271" t="s">
        <v>221</v>
      </c>
      <c r="AU904" s="271" t="s">
        <v>81</v>
      </c>
      <c r="AV904" s="13" t="s">
        <v>81</v>
      </c>
      <c r="AW904" s="13" t="s">
        <v>35</v>
      </c>
      <c r="AX904" s="13" t="s">
        <v>72</v>
      </c>
      <c r="AY904" s="271" t="s">
        <v>210</v>
      </c>
    </row>
    <row r="905" s="12" customFormat="1">
      <c r="B905" s="251"/>
      <c r="C905" s="252"/>
      <c r="D905" s="248" t="s">
        <v>221</v>
      </c>
      <c r="E905" s="253" t="s">
        <v>21</v>
      </c>
      <c r="F905" s="254" t="s">
        <v>1140</v>
      </c>
      <c r="G905" s="252"/>
      <c r="H905" s="253" t="s">
        <v>21</v>
      </c>
      <c r="I905" s="255"/>
      <c r="J905" s="252"/>
      <c r="K905" s="252"/>
      <c r="L905" s="256"/>
      <c r="M905" s="257"/>
      <c r="N905" s="258"/>
      <c r="O905" s="258"/>
      <c r="P905" s="258"/>
      <c r="Q905" s="258"/>
      <c r="R905" s="258"/>
      <c r="S905" s="258"/>
      <c r="T905" s="259"/>
      <c r="AT905" s="260" t="s">
        <v>221</v>
      </c>
      <c r="AU905" s="260" t="s">
        <v>81</v>
      </c>
      <c r="AV905" s="12" t="s">
        <v>79</v>
      </c>
      <c r="AW905" s="12" t="s">
        <v>35</v>
      </c>
      <c r="AX905" s="12" t="s">
        <v>72</v>
      </c>
      <c r="AY905" s="260" t="s">
        <v>210</v>
      </c>
    </row>
    <row r="906" s="13" customFormat="1">
      <c r="B906" s="261"/>
      <c r="C906" s="262"/>
      <c r="D906" s="248" t="s">
        <v>221</v>
      </c>
      <c r="E906" s="263" t="s">
        <v>21</v>
      </c>
      <c r="F906" s="264" t="s">
        <v>1141</v>
      </c>
      <c r="G906" s="262"/>
      <c r="H906" s="265">
        <v>21.600000000000001</v>
      </c>
      <c r="I906" s="266"/>
      <c r="J906" s="262"/>
      <c r="K906" s="262"/>
      <c r="L906" s="267"/>
      <c r="M906" s="268"/>
      <c r="N906" s="269"/>
      <c r="O906" s="269"/>
      <c r="P906" s="269"/>
      <c r="Q906" s="269"/>
      <c r="R906" s="269"/>
      <c r="S906" s="269"/>
      <c r="T906" s="270"/>
      <c r="AT906" s="271" t="s">
        <v>221</v>
      </c>
      <c r="AU906" s="271" t="s">
        <v>81</v>
      </c>
      <c r="AV906" s="13" t="s">
        <v>81</v>
      </c>
      <c r="AW906" s="13" t="s">
        <v>35</v>
      </c>
      <c r="AX906" s="13" t="s">
        <v>72</v>
      </c>
      <c r="AY906" s="271" t="s">
        <v>210</v>
      </c>
    </row>
    <row r="907" s="14" customFormat="1">
      <c r="B907" s="272"/>
      <c r="C907" s="273"/>
      <c r="D907" s="248" t="s">
        <v>221</v>
      </c>
      <c r="E907" s="274" t="s">
        <v>21</v>
      </c>
      <c r="F907" s="275" t="s">
        <v>227</v>
      </c>
      <c r="G907" s="273"/>
      <c r="H907" s="276">
        <v>52.600000000000001</v>
      </c>
      <c r="I907" s="277"/>
      <c r="J907" s="273"/>
      <c r="K907" s="273"/>
      <c r="L907" s="278"/>
      <c r="M907" s="279"/>
      <c r="N907" s="280"/>
      <c r="O907" s="280"/>
      <c r="P907" s="280"/>
      <c r="Q907" s="280"/>
      <c r="R907" s="280"/>
      <c r="S907" s="280"/>
      <c r="T907" s="281"/>
      <c r="AT907" s="282" t="s">
        <v>221</v>
      </c>
      <c r="AU907" s="282" t="s">
        <v>81</v>
      </c>
      <c r="AV907" s="14" t="s">
        <v>217</v>
      </c>
      <c r="AW907" s="14" t="s">
        <v>35</v>
      </c>
      <c r="AX907" s="14" t="s">
        <v>79</v>
      </c>
      <c r="AY907" s="282" t="s">
        <v>210</v>
      </c>
    </row>
    <row r="908" s="1" customFormat="1" ht="14.4" customHeight="1">
      <c r="B908" s="47"/>
      <c r="C908" s="236" t="s">
        <v>1397</v>
      </c>
      <c r="D908" s="236" t="s">
        <v>212</v>
      </c>
      <c r="E908" s="237" t="s">
        <v>1398</v>
      </c>
      <c r="F908" s="238" t="s">
        <v>1399</v>
      </c>
      <c r="G908" s="239" t="s">
        <v>391</v>
      </c>
      <c r="H908" s="240">
        <v>100</v>
      </c>
      <c r="I908" s="241"/>
      <c r="J908" s="242">
        <f>ROUND(I908*H908,2)</f>
        <v>0</v>
      </c>
      <c r="K908" s="238" t="s">
        <v>216</v>
      </c>
      <c r="L908" s="73"/>
      <c r="M908" s="243" t="s">
        <v>21</v>
      </c>
      <c r="N908" s="244" t="s">
        <v>43</v>
      </c>
      <c r="O908" s="48"/>
      <c r="P908" s="245">
        <f>O908*H908</f>
        <v>0</v>
      </c>
      <c r="Q908" s="245">
        <v>0</v>
      </c>
      <c r="R908" s="245">
        <f>Q908*H908</f>
        <v>0</v>
      </c>
      <c r="S908" s="245">
        <v>0</v>
      </c>
      <c r="T908" s="246">
        <f>S908*H908</f>
        <v>0</v>
      </c>
      <c r="AR908" s="25" t="s">
        <v>140</v>
      </c>
      <c r="AT908" s="25" t="s">
        <v>212</v>
      </c>
      <c r="AU908" s="25" t="s">
        <v>81</v>
      </c>
      <c r="AY908" s="25" t="s">
        <v>210</v>
      </c>
      <c r="BE908" s="247">
        <f>IF(N908="základní",J908,0)</f>
        <v>0</v>
      </c>
      <c r="BF908" s="247">
        <f>IF(N908="snížená",J908,0)</f>
        <v>0</v>
      </c>
      <c r="BG908" s="247">
        <f>IF(N908="zákl. přenesená",J908,0)</f>
        <v>0</v>
      </c>
      <c r="BH908" s="247">
        <f>IF(N908="sníž. přenesená",J908,0)</f>
        <v>0</v>
      </c>
      <c r="BI908" s="247">
        <f>IF(N908="nulová",J908,0)</f>
        <v>0</v>
      </c>
      <c r="BJ908" s="25" t="s">
        <v>79</v>
      </c>
      <c r="BK908" s="247">
        <f>ROUND(I908*H908,2)</f>
        <v>0</v>
      </c>
      <c r="BL908" s="25" t="s">
        <v>140</v>
      </c>
      <c r="BM908" s="25" t="s">
        <v>1400</v>
      </c>
    </row>
    <row r="909" s="1" customFormat="1">
      <c r="B909" s="47"/>
      <c r="C909" s="75"/>
      <c r="D909" s="248" t="s">
        <v>219</v>
      </c>
      <c r="E909" s="75"/>
      <c r="F909" s="249" t="s">
        <v>1396</v>
      </c>
      <c r="G909" s="75"/>
      <c r="H909" s="75"/>
      <c r="I909" s="204"/>
      <c r="J909" s="75"/>
      <c r="K909" s="75"/>
      <c r="L909" s="73"/>
      <c r="M909" s="250"/>
      <c r="N909" s="48"/>
      <c r="O909" s="48"/>
      <c r="P909" s="48"/>
      <c r="Q909" s="48"/>
      <c r="R909" s="48"/>
      <c r="S909" s="48"/>
      <c r="T909" s="96"/>
      <c r="AT909" s="25" t="s">
        <v>219</v>
      </c>
      <c r="AU909" s="25" t="s">
        <v>81</v>
      </c>
    </row>
    <row r="910" s="1" customFormat="1" ht="34.2" customHeight="1">
      <c r="B910" s="47"/>
      <c r="C910" s="236" t="s">
        <v>1401</v>
      </c>
      <c r="D910" s="236" t="s">
        <v>212</v>
      </c>
      <c r="E910" s="237" t="s">
        <v>1402</v>
      </c>
      <c r="F910" s="238" t="s">
        <v>1403</v>
      </c>
      <c r="G910" s="239" t="s">
        <v>215</v>
      </c>
      <c r="H910" s="240">
        <v>52.600000000000001</v>
      </c>
      <c r="I910" s="241"/>
      <c r="J910" s="242">
        <f>ROUND(I910*H910,2)</f>
        <v>0</v>
      </c>
      <c r="K910" s="238" t="s">
        <v>216</v>
      </c>
      <c r="L910" s="73"/>
      <c r="M910" s="243" t="s">
        <v>21</v>
      </c>
      <c r="N910" s="244" t="s">
        <v>43</v>
      </c>
      <c r="O910" s="48"/>
      <c r="P910" s="245">
        <f>O910*H910</f>
        <v>0</v>
      </c>
      <c r="Q910" s="245">
        <v>0.0032499999999999999</v>
      </c>
      <c r="R910" s="245">
        <f>Q910*H910</f>
        <v>0.17094999999999999</v>
      </c>
      <c r="S910" s="245">
        <v>0</v>
      </c>
      <c r="T910" s="246">
        <f>S910*H910</f>
        <v>0</v>
      </c>
      <c r="AR910" s="25" t="s">
        <v>140</v>
      </c>
      <c r="AT910" s="25" t="s">
        <v>212</v>
      </c>
      <c r="AU910" s="25" t="s">
        <v>81</v>
      </c>
      <c r="AY910" s="25" t="s">
        <v>210</v>
      </c>
      <c r="BE910" s="247">
        <f>IF(N910="základní",J910,0)</f>
        <v>0</v>
      </c>
      <c r="BF910" s="247">
        <f>IF(N910="snížená",J910,0)</f>
        <v>0</v>
      </c>
      <c r="BG910" s="247">
        <f>IF(N910="zákl. přenesená",J910,0)</f>
        <v>0</v>
      </c>
      <c r="BH910" s="247">
        <f>IF(N910="sníž. přenesená",J910,0)</f>
        <v>0</v>
      </c>
      <c r="BI910" s="247">
        <f>IF(N910="nulová",J910,0)</f>
        <v>0</v>
      </c>
      <c r="BJ910" s="25" t="s">
        <v>79</v>
      </c>
      <c r="BK910" s="247">
        <f>ROUND(I910*H910,2)</f>
        <v>0</v>
      </c>
      <c r="BL910" s="25" t="s">
        <v>140</v>
      </c>
      <c r="BM910" s="25" t="s">
        <v>1404</v>
      </c>
    </row>
    <row r="911" s="12" customFormat="1">
      <c r="B911" s="251"/>
      <c r="C911" s="252"/>
      <c r="D911" s="248" t="s">
        <v>221</v>
      </c>
      <c r="E911" s="253" t="s">
        <v>21</v>
      </c>
      <c r="F911" s="254" t="s">
        <v>845</v>
      </c>
      <c r="G911" s="252"/>
      <c r="H911" s="253" t="s">
        <v>21</v>
      </c>
      <c r="I911" s="255"/>
      <c r="J911" s="252"/>
      <c r="K911" s="252"/>
      <c r="L911" s="256"/>
      <c r="M911" s="257"/>
      <c r="N911" s="258"/>
      <c r="O911" s="258"/>
      <c r="P911" s="258"/>
      <c r="Q911" s="258"/>
      <c r="R911" s="258"/>
      <c r="S911" s="258"/>
      <c r="T911" s="259"/>
      <c r="AT911" s="260" t="s">
        <v>221</v>
      </c>
      <c r="AU911" s="260" t="s">
        <v>81</v>
      </c>
      <c r="AV911" s="12" t="s">
        <v>79</v>
      </c>
      <c r="AW911" s="12" t="s">
        <v>35</v>
      </c>
      <c r="AX911" s="12" t="s">
        <v>72</v>
      </c>
      <c r="AY911" s="260" t="s">
        <v>210</v>
      </c>
    </row>
    <row r="912" s="12" customFormat="1">
      <c r="B912" s="251"/>
      <c r="C912" s="252"/>
      <c r="D912" s="248" t="s">
        <v>221</v>
      </c>
      <c r="E912" s="253" t="s">
        <v>21</v>
      </c>
      <c r="F912" s="254" t="s">
        <v>1103</v>
      </c>
      <c r="G912" s="252"/>
      <c r="H912" s="253" t="s">
        <v>21</v>
      </c>
      <c r="I912" s="255"/>
      <c r="J912" s="252"/>
      <c r="K912" s="252"/>
      <c r="L912" s="256"/>
      <c r="M912" s="257"/>
      <c r="N912" s="258"/>
      <c r="O912" s="258"/>
      <c r="P912" s="258"/>
      <c r="Q912" s="258"/>
      <c r="R912" s="258"/>
      <c r="S912" s="258"/>
      <c r="T912" s="259"/>
      <c r="AT912" s="260" t="s">
        <v>221</v>
      </c>
      <c r="AU912" s="260" t="s">
        <v>81</v>
      </c>
      <c r="AV912" s="12" t="s">
        <v>79</v>
      </c>
      <c r="AW912" s="12" t="s">
        <v>35</v>
      </c>
      <c r="AX912" s="12" t="s">
        <v>72</v>
      </c>
      <c r="AY912" s="260" t="s">
        <v>210</v>
      </c>
    </row>
    <row r="913" s="13" customFormat="1">
      <c r="B913" s="261"/>
      <c r="C913" s="262"/>
      <c r="D913" s="248" t="s">
        <v>221</v>
      </c>
      <c r="E913" s="263" t="s">
        <v>21</v>
      </c>
      <c r="F913" s="264" t="s">
        <v>1132</v>
      </c>
      <c r="G913" s="262"/>
      <c r="H913" s="265">
        <v>24</v>
      </c>
      <c r="I913" s="266"/>
      <c r="J913" s="262"/>
      <c r="K913" s="262"/>
      <c r="L913" s="267"/>
      <c r="M913" s="268"/>
      <c r="N913" s="269"/>
      <c r="O913" s="269"/>
      <c r="P913" s="269"/>
      <c r="Q913" s="269"/>
      <c r="R913" s="269"/>
      <c r="S913" s="269"/>
      <c r="T913" s="270"/>
      <c r="AT913" s="271" t="s">
        <v>221</v>
      </c>
      <c r="AU913" s="271" t="s">
        <v>81</v>
      </c>
      <c r="AV913" s="13" t="s">
        <v>81</v>
      </c>
      <c r="AW913" s="13" t="s">
        <v>35</v>
      </c>
      <c r="AX913" s="13" t="s">
        <v>72</v>
      </c>
      <c r="AY913" s="271" t="s">
        <v>210</v>
      </c>
    </row>
    <row r="914" s="12" customFormat="1">
      <c r="B914" s="251"/>
      <c r="C914" s="252"/>
      <c r="D914" s="248" t="s">
        <v>221</v>
      </c>
      <c r="E914" s="253" t="s">
        <v>21</v>
      </c>
      <c r="F914" s="254" t="s">
        <v>1118</v>
      </c>
      <c r="G914" s="252"/>
      <c r="H914" s="253" t="s">
        <v>21</v>
      </c>
      <c r="I914" s="255"/>
      <c r="J914" s="252"/>
      <c r="K914" s="252"/>
      <c r="L914" s="256"/>
      <c r="M914" s="257"/>
      <c r="N914" s="258"/>
      <c r="O914" s="258"/>
      <c r="P914" s="258"/>
      <c r="Q914" s="258"/>
      <c r="R914" s="258"/>
      <c r="S914" s="258"/>
      <c r="T914" s="259"/>
      <c r="AT914" s="260" t="s">
        <v>221</v>
      </c>
      <c r="AU914" s="260" t="s">
        <v>81</v>
      </c>
      <c r="AV914" s="12" t="s">
        <v>79</v>
      </c>
      <c r="AW914" s="12" t="s">
        <v>35</v>
      </c>
      <c r="AX914" s="12" t="s">
        <v>72</v>
      </c>
      <c r="AY914" s="260" t="s">
        <v>210</v>
      </c>
    </row>
    <row r="915" s="13" customFormat="1">
      <c r="B915" s="261"/>
      <c r="C915" s="262"/>
      <c r="D915" s="248" t="s">
        <v>221</v>
      </c>
      <c r="E915" s="263" t="s">
        <v>21</v>
      </c>
      <c r="F915" s="264" t="s">
        <v>547</v>
      </c>
      <c r="G915" s="262"/>
      <c r="H915" s="265">
        <v>7</v>
      </c>
      <c r="I915" s="266"/>
      <c r="J915" s="262"/>
      <c r="K915" s="262"/>
      <c r="L915" s="267"/>
      <c r="M915" s="268"/>
      <c r="N915" s="269"/>
      <c r="O915" s="269"/>
      <c r="P915" s="269"/>
      <c r="Q915" s="269"/>
      <c r="R915" s="269"/>
      <c r="S915" s="269"/>
      <c r="T915" s="270"/>
      <c r="AT915" s="271" t="s">
        <v>221</v>
      </c>
      <c r="AU915" s="271" t="s">
        <v>81</v>
      </c>
      <c r="AV915" s="13" t="s">
        <v>81</v>
      </c>
      <c r="AW915" s="13" t="s">
        <v>35</v>
      </c>
      <c r="AX915" s="13" t="s">
        <v>72</v>
      </c>
      <c r="AY915" s="271" t="s">
        <v>210</v>
      </c>
    </row>
    <row r="916" s="15" customFormat="1">
      <c r="B916" s="294"/>
      <c r="C916" s="295"/>
      <c r="D916" s="248" t="s">
        <v>221</v>
      </c>
      <c r="E916" s="296" t="s">
        <v>21</v>
      </c>
      <c r="F916" s="297" t="s">
        <v>424</v>
      </c>
      <c r="G916" s="295"/>
      <c r="H916" s="298">
        <v>31</v>
      </c>
      <c r="I916" s="299"/>
      <c r="J916" s="295"/>
      <c r="K916" s="295"/>
      <c r="L916" s="300"/>
      <c r="M916" s="301"/>
      <c r="N916" s="302"/>
      <c r="O916" s="302"/>
      <c r="P916" s="302"/>
      <c r="Q916" s="302"/>
      <c r="R916" s="302"/>
      <c r="S916" s="302"/>
      <c r="T916" s="303"/>
      <c r="AT916" s="304" t="s">
        <v>221</v>
      </c>
      <c r="AU916" s="304" t="s">
        <v>81</v>
      </c>
      <c r="AV916" s="15" t="s">
        <v>233</v>
      </c>
      <c r="AW916" s="15" t="s">
        <v>35</v>
      </c>
      <c r="AX916" s="15" t="s">
        <v>72</v>
      </c>
      <c r="AY916" s="304" t="s">
        <v>210</v>
      </c>
    </row>
    <row r="917" s="12" customFormat="1">
      <c r="B917" s="251"/>
      <c r="C917" s="252"/>
      <c r="D917" s="248" t="s">
        <v>221</v>
      </c>
      <c r="E917" s="253" t="s">
        <v>21</v>
      </c>
      <c r="F917" s="254" t="s">
        <v>1140</v>
      </c>
      <c r="G917" s="252"/>
      <c r="H917" s="253" t="s">
        <v>21</v>
      </c>
      <c r="I917" s="255"/>
      <c r="J917" s="252"/>
      <c r="K917" s="252"/>
      <c r="L917" s="256"/>
      <c r="M917" s="257"/>
      <c r="N917" s="258"/>
      <c r="O917" s="258"/>
      <c r="P917" s="258"/>
      <c r="Q917" s="258"/>
      <c r="R917" s="258"/>
      <c r="S917" s="258"/>
      <c r="T917" s="259"/>
      <c r="AT917" s="260" t="s">
        <v>221</v>
      </c>
      <c r="AU917" s="260" t="s">
        <v>81</v>
      </c>
      <c r="AV917" s="12" t="s">
        <v>79</v>
      </c>
      <c r="AW917" s="12" t="s">
        <v>35</v>
      </c>
      <c r="AX917" s="12" t="s">
        <v>72</v>
      </c>
      <c r="AY917" s="260" t="s">
        <v>210</v>
      </c>
    </row>
    <row r="918" s="13" customFormat="1">
      <c r="B918" s="261"/>
      <c r="C918" s="262"/>
      <c r="D918" s="248" t="s">
        <v>221</v>
      </c>
      <c r="E918" s="263" t="s">
        <v>21</v>
      </c>
      <c r="F918" s="264" t="s">
        <v>1141</v>
      </c>
      <c r="G918" s="262"/>
      <c r="H918" s="265">
        <v>21.600000000000001</v>
      </c>
      <c r="I918" s="266"/>
      <c r="J918" s="262"/>
      <c r="K918" s="262"/>
      <c r="L918" s="267"/>
      <c r="M918" s="268"/>
      <c r="N918" s="269"/>
      <c r="O918" s="269"/>
      <c r="P918" s="269"/>
      <c r="Q918" s="269"/>
      <c r="R918" s="269"/>
      <c r="S918" s="269"/>
      <c r="T918" s="270"/>
      <c r="AT918" s="271" t="s">
        <v>221</v>
      </c>
      <c r="AU918" s="271" t="s">
        <v>81</v>
      </c>
      <c r="AV918" s="13" t="s">
        <v>81</v>
      </c>
      <c r="AW918" s="13" t="s">
        <v>35</v>
      </c>
      <c r="AX918" s="13" t="s">
        <v>72</v>
      </c>
      <c r="AY918" s="271" t="s">
        <v>210</v>
      </c>
    </row>
    <row r="919" s="15" customFormat="1">
      <c r="B919" s="294"/>
      <c r="C919" s="295"/>
      <c r="D919" s="248" t="s">
        <v>221</v>
      </c>
      <c r="E919" s="296" t="s">
        <v>21</v>
      </c>
      <c r="F919" s="297" t="s">
        <v>424</v>
      </c>
      <c r="G919" s="295"/>
      <c r="H919" s="298">
        <v>21.600000000000001</v>
      </c>
      <c r="I919" s="299"/>
      <c r="J919" s="295"/>
      <c r="K919" s="295"/>
      <c r="L919" s="300"/>
      <c r="M919" s="301"/>
      <c r="N919" s="302"/>
      <c r="O919" s="302"/>
      <c r="P919" s="302"/>
      <c r="Q919" s="302"/>
      <c r="R919" s="302"/>
      <c r="S919" s="302"/>
      <c r="T919" s="303"/>
      <c r="AT919" s="304" t="s">
        <v>221</v>
      </c>
      <c r="AU919" s="304" t="s">
        <v>81</v>
      </c>
      <c r="AV919" s="15" t="s">
        <v>233</v>
      </c>
      <c r="AW919" s="15" t="s">
        <v>35</v>
      </c>
      <c r="AX919" s="15" t="s">
        <v>72</v>
      </c>
      <c r="AY919" s="304" t="s">
        <v>210</v>
      </c>
    </row>
    <row r="920" s="14" customFormat="1">
      <c r="B920" s="272"/>
      <c r="C920" s="273"/>
      <c r="D920" s="248" t="s">
        <v>221</v>
      </c>
      <c r="E920" s="274" t="s">
        <v>21</v>
      </c>
      <c r="F920" s="275" t="s">
        <v>227</v>
      </c>
      <c r="G920" s="273"/>
      <c r="H920" s="276">
        <v>52.600000000000001</v>
      </c>
      <c r="I920" s="277"/>
      <c r="J920" s="273"/>
      <c r="K920" s="273"/>
      <c r="L920" s="278"/>
      <c r="M920" s="279"/>
      <c r="N920" s="280"/>
      <c r="O920" s="280"/>
      <c r="P920" s="280"/>
      <c r="Q920" s="280"/>
      <c r="R920" s="280"/>
      <c r="S920" s="280"/>
      <c r="T920" s="281"/>
      <c r="AT920" s="282" t="s">
        <v>221</v>
      </c>
      <c r="AU920" s="282" t="s">
        <v>81</v>
      </c>
      <c r="AV920" s="14" t="s">
        <v>217</v>
      </c>
      <c r="AW920" s="14" t="s">
        <v>35</v>
      </c>
      <c r="AX920" s="14" t="s">
        <v>79</v>
      </c>
      <c r="AY920" s="282" t="s">
        <v>210</v>
      </c>
    </row>
    <row r="921" s="1" customFormat="1" ht="14.4" customHeight="1">
      <c r="B921" s="47"/>
      <c r="C921" s="284" t="s">
        <v>1405</v>
      </c>
      <c r="D921" s="284" t="s">
        <v>328</v>
      </c>
      <c r="E921" s="285" t="s">
        <v>1406</v>
      </c>
      <c r="F921" s="286" t="s">
        <v>1407</v>
      </c>
      <c r="G921" s="287" t="s">
        <v>215</v>
      </c>
      <c r="H921" s="288">
        <v>57.859999999999999</v>
      </c>
      <c r="I921" s="289"/>
      <c r="J921" s="290">
        <f>ROUND(I921*H921,2)</f>
        <v>0</v>
      </c>
      <c r="K921" s="286" t="s">
        <v>21</v>
      </c>
      <c r="L921" s="291"/>
      <c r="M921" s="292" t="s">
        <v>21</v>
      </c>
      <c r="N921" s="293" t="s">
        <v>43</v>
      </c>
      <c r="O921" s="48"/>
      <c r="P921" s="245">
        <f>O921*H921</f>
        <v>0</v>
      </c>
      <c r="Q921" s="245">
        <v>0.019199999999999998</v>
      </c>
      <c r="R921" s="245">
        <f>Q921*H921</f>
        <v>1.1109119999999999</v>
      </c>
      <c r="S921" s="245">
        <v>0</v>
      </c>
      <c r="T921" s="246">
        <f>S921*H921</f>
        <v>0</v>
      </c>
      <c r="AR921" s="25" t="s">
        <v>400</v>
      </c>
      <c r="AT921" s="25" t="s">
        <v>328</v>
      </c>
      <c r="AU921" s="25" t="s">
        <v>81</v>
      </c>
      <c r="AY921" s="25" t="s">
        <v>210</v>
      </c>
      <c r="BE921" s="247">
        <f>IF(N921="základní",J921,0)</f>
        <v>0</v>
      </c>
      <c r="BF921" s="247">
        <f>IF(N921="snížená",J921,0)</f>
        <v>0</v>
      </c>
      <c r="BG921" s="247">
        <f>IF(N921="zákl. přenesená",J921,0)</f>
        <v>0</v>
      </c>
      <c r="BH921" s="247">
        <f>IF(N921="sníž. přenesená",J921,0)</f>
        <v>0</v>
      </c>
      <c r="BI921" s="247">
        <f>IF(N921="nulová",J921,0)</f>
        <v>0</v>
      </c>
      <c r="BJ921" s="25" t="s">
        <v>79</v>
      </c>
      <c r="BK921" s="247">
        <f>ROUND(I921*H921,2)</f>
        <v>0</v>
      </c>
      <c r="BL921" s="25" t="s">
        <v>140</v>
      </c>
      <c r="BM921" s="25" t="s">
        <v>1408</v>
      </c>
    </row>
    <row r="922" s="13" customFormat="1">
      <c r="B922" s="261"/>
      <c r="C922" s="262"/>
      <c r="D922" s="248" t="s">
        <v>221</v>
      </c>
      <c r="E922" s="262"/>
      <c r="F922" s="264" t="s">
        <v>1409</v>
      </c>
      <c r="G922" s="262"/>
      <c r="H922" s="265">
        <v>57.859999999999999</v>
      </c>
      <c r="I922" s="266"/>
      <c r="J922" s="262"/>
      <c r="K922" s="262"/>
      <c r="L922" s="267"/>
      <c r="M922" s="268"/>
      <c r="N922" s="269"/>
      <c r="O922" s="269"/>
      <c r="P922" s="269"/>
      <c r="Q922" s="269"/>
      <c r="R922" s="269"/>
      <c r="S922" s="269"/>
      <c r="T922" s="270"/>
      <c r="AT922" s="271" t="s">
        <v>221</v>
      </c>
      <c r="AU922" s="271" t="s">
        <v>81</v>
      </c>
      <c r="AV922" s="13" t="s">
        <v>81</v>
      </c>
      <c r="AW922" s="13" t="s">
        <v>6</v>
      </c>
      <c r="AX922" s="13" t="s">
        <v>79</v>
      </c>
      <c r="AY922" s="271" t="s">
        <v>210</v>
      </c>
    </row>
    <row r="923" s="1" customFormat="1" ht="22.8" customHeight="1">
      <c r="B923" s="47"/>
      <c r="C923" s="236" t="s">
        <v>1410</v>
      </c>
      <c r="D923" s="236" t="s">
        <v>212</v>
      </c>
      <c r="E923" s="237" t="s">
        <v>1411</v>
      </c>
      <c r="F923" s="238" t="s">
        <v>1412</v>
      </c>
      <c r="G923" s="239" t="s">
        <v>215</v>
      </c>
      <c r="H923" s="240">
        <v>21.600000000000001</v>
      </c>
      <c r="I923" s="241"/>
      <c r="J923" s="242">
        <f>ROUND(I923*H923,2)</f>
        <v>0</v>
      </c>
      <c r="K923" s="238" t="s">
        <v>216</v>
      </c>
      <c r="L923" s="73"/>
      <c r="M923" s="243" t="s">
        <v>21</v>
      </c>
      <c r="N923" s="244" t="s">
        <v>43</v>
      </c>
      <c r="O923" s="48"/>
      <c r="P923" s="245">
        <f>O923*H923</f>
        <v>0</v>
      </c>
      <c r="Q923" s="245">
        <v>0.0080000000000000002</v>
      </c>
      <c r="R923" s="245">
        <f>Q923*H923</f>
        <v>0.17280000000000001</v>
      </c>
      <c r="S923" s="245">
        <v>0</v>
      </c>
      <c r="T923" s="246">
        <f>S923*H923</f>
        <v>0</v>
      </c>
      <c r="AR923" s="25" t="s">
        <v>140</v>
      </c>
      <c r="AT923" s="25" t="s">
        <v>212</v>
      </c>
      <c r="AU923" s="25" t="s">
        <v>81</v>
      </c>
      <c r="AY923" s="25" t="s">
        <v>210</v>
      </c>
      <c r="BE923" s="247">
        <f>IF(N923="základní",J923,0)</f>
        <v>0</v>
      </c>
      <c r="BF923" s="247">
        <f>IF(N923="snížená",J923,0)</f>
        <v>0</v>
      </c>
      <c r="BG923" s="247">
        <f>IF(N923="zákl. přenesená",J923,0)</f>
        <v>0</v>
      </c>
      <c r="BH923" s="247">
        <f>IF(N923="sníž. přenesená",J923,0)</f>
        <v>0</v>
      </c>
      <c r="BI923" s="247">
        <f>IF(N923="nulová",J923,0)</f>
        <v>0</v>
      </c>
      <c r="BJ923" s="25" t="s">
        <v>79</v>
      </c>
      <c r="BK923" s="247">
        <f>ROUND(I923*H923,2)</f>
        <v>0</v>
      </c>
      <c r="BL923" s="25" t="s">
        <v>140</v>
      </c>
      <c r="BM923" s="25" t="s">
        <v>1413</v>
      </c>
    </row>
    <row r="924" s="1" customFormat="1" ht="34.2" customHeight="1">
      <c r="B924" s="47"/>
      <c r="C924" s="236" t="s">
        <v>1414</v>
      </c>
      <c r="D924" s="236" t="s">
        <v>212</v>
      </c>
      <c r="E924" s="237" t="s">
        <v>1415</v>
      </c>
      <c r="F924" s="238" t="s">
        <v>1416</v>
      </c>
      <c r="G924" s="239" t="s">
        <v>318</v>
      </c>
      <c r="H924" s="240">
        <v>1.47</v>
      </c>
      <c r="I924" s="241"/>
      <c r="J924" s="242">
        <f>ROUND(I924*H924,2)</f>
        <v>0</v>
      </c>
      <c r="K924" s="238" t="s">
        <v>216</v>
      </c>
      <c r="L924" s="73"/>
      <c r="M924" s="243" t="s">
        <v>21</v>
      </c>
      <c r="N924" s="244" t="s">
        <v>43</v>
      </c>
      <c r="O924" s="48"/>
      <c r="P924" s="245">
        <f>O924*H924</f>
        <v>0</v>
      </c>
      <c r="Q924" s="245">
        <v>0</v>
      </c>
      <c r="R924" s="245">
        <f>Q924*H924</f>
        <v>0</v>
      </c>
      <c r="S924" s="245">
        <v>0</v>
      </c>
      <c r="T924" s="246">
        <f>S924*H924</f>
        <v>0</v>
      </c>
      <c r="AR924" s="25" t="s">
        <v>140</v>
      </c>
      <c r="AT924" s="25" t="s">
        <v>212</v>
      </c>
      <c r="AU924" s="25" t="s">
        <v>81</v>
      </c>
      <c r="AY924" s="25" t="s">
        <v>210</v>
      </c>
      <c r="BE924" s="247">
        <f>IF(N924="základní",J924,0)</f>
        <v>0</v>
      </c>
      <c r="BF924" s="247">
        <f>IF(N924="snížená",J924,0)</f>
        <v>0</v>
      </c>
      <c r="BG924" s="247">
        <f>IF(N924="zákl. přenesená",J924,0)</f>
        <v>0</v>
      </c>
      <c r="BH924" s="247">
        <f>IF(N924="sníž. přenesená",J924,0)</f>
        <v>0</v>
      </c>
      <c r="BI924" s="247">
        <f>IF(N924="nulová",J924,0)</f>
        <v>0</v>
      </c>
      <c r="BJ924" s="25" t="s">
        <v>79</v>
      </c>
      <c r="BK924" s="247">
        <f>ROUND(I924*H924,2)</f>
        <v>0</v>
      </c>
      <c r="BL924" s="25" t="s">
        <v>140</v>
      </c>
      <c r="BM924" s="25" t="s">
        <v>1417</v>
      </c>
    </row>
    <row r="925" s="1" customFormat="1">
      <c r="B925" s="47"/>
      <c r="C925" s="75"/>
      <c r="D925" s="248" t="s">
        <v>219</v>
      </c>
      <c r="E925" s="75"/>
      <c r="F925" s="249" t="s">
        <v>696</v>
      </c>
      <c r="G925" s="75"/>
      <c r="H925" s="75"/>
      <c r="I925" s="204"/>
      <c r="J925" s="75"/>
      <c r="K925" s="75"/>
      <c r="L925" s="73"/>
      <c r="M925" s="250"/>
      <c r="N925" s="48"/>
      <c r="O925" s="48"/>
      <c r="P925" s="48"/>
      <c r="Q925" s="48"/>
      <c r="R925" s="48"/>
      <c r="S925" s="48"/>
      <c r="T925" s="96"/>
      <c r="AT925" s="25" t="s">
        <v>219</v>
      </c>
      <c r="AU925" s="25" t="s">
        <v>81</v>
      </c>
    </row>
    <row r="926" s="11" customFormat="1" ht="29.88" customHeight="1">
      <c r="B926" s="220"/>
      <c r="C926" s="221"/>
      <c r="D926" s="222" t="s">
        <v>71</v>
      </c>
      <c r="E926" s="234" t="s">
        <v>1418</v>
      </c>
      <c r="F926" s="234" t="s">
        <v>1419</v>
      </c>
      <c r="G926" s="221"/>
      <c r="H926" s="221"/>
      <c r="I926" s="224"/>
      <c r="J926" s="235">
        <f>BK926</f>
        <v>0</v>
      </c>
      <c r="K926" s="221"/>
      <c r="L926" s="226"/>
      <c r="M926" s="227"/>
      <c r="N926" s="228"/>
      <c r="O926" s="228"/>
      <c r="P926" s="229">
        <f>SUM(P927:P936)</f>
        <v>0</v>
      </c>
      <c r="Q926" s="228"/>
      <c r="R926" s="229">
        <f>SUM(R927:R936)</f>
        <v>0.013824000000000001</v>
      </c>
      <c r="S926" s="228"/>
      <c r="T926" s="230">
        <f>SUM(T927:T936)</f>
        <v>0</v>
      </c>
      <c r="AR926" s="231" t="s">
        <v>81</v>
      </c>
      <c r="AT926" s="232" t="s">
        <v>71</v>
      </c>
      <c r="AU926" s="232" t="s">
        <v>79</v>
      </c>
      <c r="AY926" s="231" t="s">
        <v>210</v>
      </c>
      <c r="BK926" s="233">
        <f>SUM(BK927:BK936)</f>
        <v>0</v>
      </c>
    </row>
    <row r="927" s="1" customFormat="1" ht="14.4" customHeight="1">
      <c r="B927" s="47"/>
      <c r="C927" s="236" t="s">
        <v>1420</v>
      </c>
      <c r="D927" s="236" t="s">
        <v>212</v>
      </c>
      <c r="E927" s="237" t="s">
        <v>1421</v>
      </c>
      <c r="F927" s="238" t="s">
        <v>1422</v>
      </c>
      <c r="G927" s="239" t="s">
        <v>215</v>
      </c>
      <c r="H927" s="240">
        <v>21.600000000000001</v>
      </c>
      <c r="I927" s="241"/>
      <c r="J927" s="242">
        <f>ROUND(I927*H927,2)</f>
        <v>0</v>
      </c>
      <c r="K927" s="238" t="s">
        <v>378</v>
      </c>
      <c r="L927" s="73"/>
      <c r="M927" s="243" t="s">
        <v>21</v>
      </c>
      <c r="N927" s="244" t="s">
        <v>43</v>
      </c>
      <c r="O927" s="48"/>
      <c r="P927" s="245">
        <f>O927*H927</f>
        <v>0</v>
      </c>
      <c r="Q927" s="245">
        <v>0</v>
      </c>
      <c r="R927" s="245">
        <f>Q927*H927</f>
        <v>0</v>
      </c>
      <c r="S927" s="245">
        <v>0</v>
      </c>
      <c r="T927" s="246">
        <f>S927*H927</f>
        <v>0</v>
      </c>
      <c r="AR927" s="25" t="s">
        <v>140</v>
      </c>
      <c r="AT927" s="25" t="s">
        <v>212</v>
      </c>
      <c r="AU927" s="25" t="s">
        <v>81</v>
      </c>
      <c r="AY927" s="25" t="s">
        <v>210</v>
      </c>
      <c r="BE927" s="247">
        <f>IF(N927="základní",J927,0)</f>
        <v>0</v>
      </c>
      <c r="BF927" s="247">
        <f>IF(N927="snížená",J927,0)</f>
        <v>0</v>
      </c>
      <c r="BG927" s="247">
        <f>IF(N927="zákl. přenesená",J927,0)</f>
        <v>0</v>
      </c>
      <c r="BH927" s="247">
        <f>IF(N927="sníž. přenesená",J927,0)</f>
        <v>0</v>
      </c>
      <c r="BI927" s="247">
        <f>IF(N927="nulová",J927,0)</f>
        <v>0</v>
      </c>
      <c r="BJ927" s="25" t="s">
        <v>79</v>
      </c>
      <c r="BK927" s="247">
        <f>ROUND(I927*H927,2)</f>
        <v>0</v>
      </c>
      <c r="BL927" s="25" t="s">
        <v>140</v>
      </c>
      <c r="BM927" s="25" t="s">
        <v>1423</v>
      </c>
    </row>
    <row r="928" s="12" customFormat="1">
      <c r="B928" s="251"/>
      <c r="C928" s="252"/>
      <c r="D928" s="248" t="s">
        <v>221</v>
      </c>
      <c r="E928" s="253" t="s">
        <v>21</v>
      </c>
      <c r="F928" s="254" t="s">
        <v>1424</v>
      </c>
      <c r="G928" s="252"/>
      <c r="H928" s="253" t="s">
        <v>21</v>
      </c>
      <c r="I928" s="255"/>
      <c r="J928" s="252"/>
      <c r="K928" s="252"/>
      <c r="L928" s="256"/>
      <c r="M928" s="257"/>
      <c r="N928" s="258"/>
      <c r="O928" s="258"/>
      <c r="P928" s="258"/>
      <c r="Q928" s="258"/>
      <c r="R928" s="258"/>
      <c r="S928" s="258"/>
      <c r="T928" s="259"/>
      <c r="AT928" s="260" t="s">
        <v>221</v>
      </c>
      <c r="AU928" s="260" t="s">
        <v>81</v>
      </c>
      <c r="AV928" s="12" t="s">
        <v>79</v>
      </c>
      <c r="AW928" s="12" t="s">
        <v>35</v>
      </c>
      <c r="AX928" s="12" t="s">
        <v>72</v>
      </c>
      <c r="AY928" s="260" t="s">
        <v>210</v>
      </c>
    </row>
    <row r="929" s="12" customFormat="1">
      <c r="B929" s="251"/>
      <c r="C929" s="252"/>
      <c r="D929" s="248" t="s">
        <v>221</v>
      </c>
      <c r="E929" s="253" t="s">
        <v>21</v>
      </c>
      <c r="F929" s="254" t="s">
        <v>1140</v>
      </c>
      <c r="G929" s="252"/>
      <c r="H929" s="253" t="s">
        <v>21</v>
      </c>
      <c r="I929" s="255"/>
      <c r="J929" s="252"/>
      <c r="K929" s="252"/>
      <c r="L929" s="256"/>
      <c r="M929" s="257"/>
      <c r="N929" s="258"/>
      <c r="O929" s="258"/>
      <c r="P929" s="258"/>
      <c r="Q929" s="258"/>
      <c r="R929" s="258"/>
      <c r="S929" s="258"/>
      <c r="T929" s="259"/>
      <c r="AT929" s="260" t="s">
        <v>221</v>
      </c>
      <c r="AU929" s="260" t="s">
        <v>81</v>
      </c>
      <c r="AV929" s="12" t="s">
        <v>79</v>
      </c>
      <c r="AW929" s="12" t="s">
        <v>35</v>
      </c>
      <c r="AX929" s="12" t="s">
        <v>72</v>
      </c>
      <c r="AY929" s="260" t="s">
        <v>210</v>
      </c>
    </row>
    <row r="930" s="13" customFormat="1">
      <c r="B930" s="261"/>
      <c r="C930" s="262"/>
      <c r="D930" s="248" t="s">
        <v>221</v>
      </c>
      <c r="E930" s="263" t="s">
        <v>21</v>
      </c>
      <c r="F930" s="264" t="s">
        <v>1141</v>
      </c>
      <c r="G930" s="262"/>
      <c r="H930" s="265">
        <v>21.600000000000001</v>
      </c>
      <c r="I930" s="266"/>
      <c r="J930" s="262"/>
      <c r="K930" s="262"/>
      <c r="L930" s="267"/>
      <c r="M930" s="268"/>
      <c r="N930" s="269"/>
      <c r="O930" s="269"/>
      <c r="P930" s="269"/>
      <c r="Q930" s="269"/>
      <c r="R930" s="269"/>
      <c r="S930" s="269"/>
      <c r="T930" s="270"/>
      <c r="AT930" s="271" t="s">
        <v>221</v>
      </c>
      <c r="AU930" s="271" t="s">
        <v>81</v>
      </c>
      <c r="AV930" s="13" t="s">
        <v>81</v>
      </c>
      <c r="AW930" s="13" t="s">
        <v>35</v>
      </c>
      <c r="AX930" s="13" t="s">
        <v>72</v>
      </c>
      <c r="AY930" s="271" t="s">
        <v>210</v>
      </c>
    </row>
    <row r="931" s="14" customFormat="1">
      <c r="B931" s="272"/>
      <c r="C931" s="273"/>
      <c r="D931" s="248" t="s">
        <v>221</v>
      </c>
      <c r="E931" s="274" t="s">
        <v>21</v>
      </c>
      <c r="F931" s="275" t="s">
        <v>227</v>
      </c>
      <c r="G931" s="273"/>
      <c r="H931" s="276">
        <v>21.600000000000001</v>
      </c>
      <c r="I931" s="277"/>
      <c r="J931" s="273"/>
      <c r="K931" s="273"/>
      <c r="L931" s="278"/>
      <c r="M931" s="279"/>
      <c r="N931" s="280"/>
      <c r="O931" s="280"/>
      <c r="P931" s="280"/>
      <c r="Q931" s="280"/>
      <c r="R931" s="280"/>
      <c r="S931" s="280"/>
      <c r="T931" s="281"/>
      <c r="AT931" s="282" t="s">
        <v>221</v>
      </c>
      <c r="AU931" s="282" t="s">
        <v>81</v>
      </c>
      <c r="AV931" s="14" t="s">
        <v>217</v>
      </c>
      <c r="AW931" s="14" t="s">
        <v>35</v>
      </c>
      <c r="AX931" s="14" t="s">
        <v>79</v>
      </c>
      <c r="AY931" s="282" t="s">
        <v>210</v>
      </c>
    </row>
    <row r="932" s="1" customFormat="1" ht="14.4" customHeight="1">
      <c r="B932" s="47"/>
      <c r="C932" s="236" t="s">
        <v>1425</v>
      </c>
      <c r="D932" s="236" t="s">
        <v>212</v>
      </c>
      <c r="E932" s="237" t="s">
        <v>1426</v>
      </c>
      <c r="F932" s="238" t="s">
        <v>1427</v>
      </c>
      <c r="G932" s="239" t="s">
        <v>215</v>
      </c>
      <c r="H932" s="240">
        <v>21.600000000000001</v>
      </c>
      <c r="I932" s="241"/>
      <c r="J932" s="242">
        <f>ROUND(I932*H932,2)</f>
        <v>0</v>
      </c>
      <c r="K932" s="238" t="s">
        <v>378</v>
      </c>
      <c r="L932" s="73"/>
      <c r="M932" s="243" t="s">
        <v>21</v>
      </c>
      <c r="N932" s="244" t="s">
        <v>43</v>
      </c>
      <c r="O932" s="48"/>
      <c r="P932" s="245">
        <f>O932*H932</f>
        <v>0</v>
      </c>
      <c r="Q932" s="245">
        <v>0</v>
      </c>
      <c r="R932" s="245">
        <f>Q932*H932</f>
        <v>0</v>
      </c>
      <c r="S932" s="245">
        <v>0</v>
      </c>
      <c r="T932" s="246">
        <f>S932*H932</f>
        <v>0</v>
      </c>
      <c r="AR932" s="25" t="s">
        <v>140</v>
      </c>
      <c r="AT932" s="25" t="s">
        <v>212</v>
      </c>
      <c r="AU932" s="25" t="s">
        <v>81</v>
      </c>
      <c r="AY932" s="25" t="s">
        <v>210</v>
      </c>
      <c r="BE932" s="247">
        <f>IF(N932="základní",J932,0)</f>
        <v>0</v>
      </c>
      <c r="BF932" s="247">
        <f>IF(N932="snížená",J932,0)</f>
        <v>0</v>
      </c>
      <c r="BG932" s="247">
        <f>IF(N932="zákl. přenesená",J932,0)</f>
        <v>0</v>
      </c>
      <c r="BH932" s="247">
        <f>IF(N932="sníž. přenesená",J932,0)</f>
        <v>0</v>
      </c>
      <c r="BI932" s="247">
        <f>IF(N932="nulová",J932,0)</f>
        <v>0</v>
      </c>
      <c r="BJ932" s="25" t="s">
        <v>79</v>
      </c>
      <c r="BK932" s="247">
        <f>ROUND(I932*H932,2)</f>
        <v>0</v>
      </c>
      <c r="BL932" s="25" t="s">
        <v>140</v>
      </c>
      <c r="BM932" s="25" t="s">
        <v>1428</v>
      </c>
    </row>
    <row r="933" s="1" customFormat="1" ht="22.8" customHeight="1">
      <c r="B933" s="47"/>
      <c r="C933" s="236" t="s">
        <v>1429</v>
      </c>
      <c r="D933" s="236" t="s">
        <v>212</v>
      </c>
      <c r="E933" s="237" t="s">
        <v>1430</v>
      </c>
      <c r="F933" s="238" t="s">
        <v>1431</v>
      </c>
      <c r="G933" s="239" t="s">
        <v>215</v>
      </c>
      <c r="H933" s="240">
        <v>21.600000000000001</v>
      </c>
      <c r="I933" s="241"/>
      <c r="J933" s="242">
        <f>ROUND(I933*H933,2)</f>
        <v>0</v>
      </c>
      <c r="K933" s="238" t="s">
        <v>378</v>
      </c>
      <c r="L933" s="73"/>
      <c r="M933" s="243" t="s">
        <v>21</v>
      </c>
      <c r="N933" s="244" t="s">
        <v>43</v>
      </c>
      <c r="O933" s="48"/>
      <c r="P933" s="245">
        <f>O933*H933</f>
        <v>0</v>
      </c>
      <c r="Q933" s="245">
        <v>0</v>
      </c>
      <c r="R933" s="245">
        <f>Q933*H933</f>
        <v>0</v>
      </c>
      <c r="S933" s="245">
        <v>0</v>
      </c>
      <c r="T933" s="246">
        <f>S933*H933</f>
        <v>0</v>
      </c>
      <c r="AR933" s="25" t="s">
        <v>140</v>
      </c>
      <c r="AT933" s="25" t="s">
        <v>212</v>
      </c>
      <c r="AU933" s="25" t="s">
        <v>81</v>
      </c>
      <c r="AY933" s="25" t="s">
        <v>210</v>
      </c>
      <c r="BE933" s="247">
        <f>IF(N933="základní",J933,0)</f>
        <v>0</v>
      </c>
      <c r="BF933" s="247">
        <f>IF(N933="snížená",J933,0)</f>
        <v>0</v>
      </c>
      <c r="BG933" s="247">
        <f>IF(N933="zákl. přenesená",J933,0)</f>
        <v>0</v>
      </c>
      <c r="BH933" s="247">
        <f>IF(N933="sníž. přenesená",J933,0)</f>
        <v>0</v>
      </c>
      <c r="BI933" s="247">
        <f>IF(N933="nulová",J933,0)</f>
        <v>0</v>
      </c>
      <c r="BJ933" s="25" t="s">
        <v>79</v>
      </c>
      <c r="BK933" s="247">
        <f>ROUND(I933*H933,2)</f>
        <v>0</v>
      </c>
      <c r="BL933" s="25" t="s">
        <v>140</v>
      </c>
      <c r="BM933" s="25" t="s">
        <v>1432</v>
      </c>
    </row>
    <row r="934" s="1" customFormat="1" ht="14.4" customHeight="1">
      <c r="B934" s="47"/>
      <c r="C934" s="236" t="s">
        <v>1433</v>
      </c>
      <c r="D934" s="236" t="s">
        <v>212</v>
      </c>
      <c r="E934" s="237" t="s">
        <v>1434</v>
      </c>
      <c r="F934" s="238" t="s">
        <v>1435</v>
      </c>
      <c r="G934" s="239" t="s">
        <v>215</v>
      </c>
      <c r="H934" s="240">
        <v>21.600000000000001</v>
      </c>
      <c r="I934" s="241"/>
      <c r="J934" s="242">
        <f>ROUND(I934*H934,2)</f>
        <v>0</v>
      </c>
      <c r="K934" s="238" t="s">
        <v>378</v>
      </c>
      <c r="L934" s="73"/>
      <c r="M934" s="243" t="s">
        <v>21</v>
      </c>
      <c r="N934" s="244" t="s">
        <v>43</v>
      </c>
      <c r="O934" s="48"/>
      <c r="P934" s="245">
        <f>O934*H934</f>
        <v>0</v>
      </c>
      <c r="Q934" s="245">
        <v>8.0000000000000007E-05</v>
      </c>
      <c r="R934" s="245">
        <f>Q934*H934</f>
        <v>0.0017280000000000002</v>
      </c>
      <c r="S934" s="245">
        <v>0</v>
      </c>
      <c r="T934" s="246">
        <f>S934*H934</f>
        <v>0</v>
      </c>
      <c r="AR934" s="25" t="s">
        <v>140</v>
      </c>
      <c r="AT934" s="25" t="s">
        <v>212</v>
      </c>
      <c r="AU934" s="25" t="s">
        <v>81</v>
      </c>
      <c r="AY934" s="25" t="s">
        <v>210</v>
      </c>
      <c r="BE934" s="247">
        <f>IF(N934="základní",J934,0)</f>
        <v>0</v>
      </c>
      <c r="BF934" s="247">
        <f>IF(N934="snížená",J934,0)</f>
        <v>0</v>
      </c>
      <c r="BG934" s="247">
        <f>IF(N934="zákl. přenesená",J934,0)</f>
        <v>0</v>
      </c>
      <c r="BH934" s="247">
        <f>IF(N934="sníž. přenesená",J934,0)</f>
        <v>0</v>
      </c>
      <c r="BI934" s="247">
        <f>IF(N934="nulová",J934,0)</f>
        <v>0</v>
      </c>
      <c r="BJ934" s="25" t="s">
        <v>79</v>
      </c>
      <c r="BK934" s="247">
        <f>ROUND(I934*H934,2)</f>
        <v>0</v>
      </c>
      <c r="BL934" s="25" t="s">
        <v>140</v>
      </c>
      <c r="BM934" s="25" t="s">
        <v>1436</v>
      </c>
    </row>
    <row r="935" s="1" customFormat="1" ht="34.2" customHeight="1">
      <c r="B935" s="47"/>
      <c r="C935" s="236" t="s">
        <v>1437</v>
      </c>
      <c r="D935" s="236" t="s">
        <v>212</v>
      </c>
      <c r="E935" s="237" t="s">
        <v>1438</v>
      </c>
      <c r="F935" s="238" t="s">
        <v>1439</v>
      </c>
      <c r="G935" s="239" t="s">
        <v>215</v>
      </c>
      <c r="H935" s="240">
        <v>21.600000000000001</v>
      </c>
      <c r="I935" s="241"/>
      <c r="J935" s="242">
        <f>ROUND(I935*H935,2)</f>
        <v>0</v>
      </c>
      <c r="K935" s="238" t="s">
        <v>378</v>
      </c>
      <c r="L935" s="73"/>
      <c r="M935" s="243" t="s">
        <v>21</v>
      </c>
      <c r="N935" s="244" t="s">
        <v>43</v>
      </c>
      <c r="O935" s="48"/>
      <c r="P935" s="245">
        <f>O935*H935</f>
        <v>0</v>
      </c>
      <c r="Q935" s="245">
        <v>0.00054000000000000001</v>
      </c>
      <c r="R935" s="245">
        <f>Q935*H935</f>
        <v>0.011664000000000001</v>
      </c>
      <c r="S935" s="245">
        <v>0</v>
      </c>
      <c r="T935" s="246">
        <f>S935*H935</f>
        <v>0</v>
      </c>
      <c r="AR935" s="25" t="s">
        <v>140</v>
      </c>
      <c r="AT935" s="25" t="s">
        <v>212</v>
      </c>
      <c r="AU935" s="25" t="s">
        <v>81</v>
      </c>
      <c r="AY935" s="25" t="s">
        <v>210</v>
      </c>
      <c r="BE935" s="247">
        <f>IF(N935="základní",J935,0)</f>
        <v>0</v>
      </c>
      <c r="BF935" s="247">
        <f>IF(N935="snížená",J935,0)</f>
        <v>0</v>
      </c>
      <c r="BG935" s="247">
        <f>IF(N935="zákl. přenesená",J935,0)</f>
        <v>0</v>
      </c>
      <c r="BH935" s="247">
        <f>IF(N935="sníž. přenesená",J935,0)</f>
        <v>0</v>
      </c>
      <c r="BI935" s="247">
        <f>IF(N935="nulová",J935,0)</f>
        <v>0</v>
      </c>
      <c r="BJ935" s="25" t="s">
        <v>79</v>
      </c>
      <c r="BK935" s="247">
        <f>ROUND(I935*H935,2)</f>
        <v>0</v>
      </c>
      <c r="BL935" s="25" t="s">
        <v>140</v>
      </c>
      <c r="BM935" s="25" t="s">
        <v>1440</v>
      </c>
    </row>
    <row r="936" s="1" customFormat="1" ht="22.8" customHeight="1">
      <c r="B936" s="47"/>
      <c r="C936" s="236" t="s">
        <v>1441</v>
      </c>
      <c r="D936" s="236" t="s">
        <v>212</v>
      </c>
      <c r="E936" s="237" t="s">
        <v>1442</v>
      </c>
      <c r="F936" s="238" t="s">
        <v>1443</v>
      </c>
      <c r="G936" s="239" t="s">
        <v>215</v>
      </c>
      <c r="H936" s="240">
        <v>21.600000000000001</v>
      </c>
      <c r="I936" s="241"/>
      <c r="J936" s="242">
        <f>ROUND(I936*H936,2)</f>
        <v>0</v>
      </c>
      <c r="K936" s="238" t="s">
        <v>378</v>
      </c>
      <c r="L936" s="73"/>
      <c r="M936" s="243" t="s">
        <v>21</v>
      </c>
      <c r="N936" s="305" t="s">
        <v>43</v>
      </c>
      <c r="O936" s="306"/>
      <c r="P936" s="307">
        <f>O936*H936</f>
        <v>0</v>
      </c>
      <c r="Q936" s="307">
        <v>2.0000000000000002E-05</v>
      </c>
      <c r="R936" s="307">
        <f>Q936*H936</f>
        <v>0.00043200000000000004</v>
      </c>
      <c r="S936" s="307">
        <v>0</v>
      </c>
      <c r="T936" s="308">
        <f>S936*H936</f>
        <v>0</v>
      </c>
      <c r="AR936" s="25" t="s">
        <v>140</v>
      </c>
      <c r="AT936" s="25" t="s">
        <v>212</v>
      </c>
      <c r="AU936" s="25" t="s">
        <v>81</v>
      </c>
      <c r="AY936" s="25" t="s">
        <v>210</v>
      </c>
      <c r="BE936" s="247">
        <f>IF(N936="základní",J936,0)</f>
        <v>0</v>
      </c>
      <c r="BF936" s="247">
        <f>IF(N936="snížená",J936,0)</f>
        <v>0</v>
      </c>
      <c r="BG936" s="247">
        <f>IF(N936="zákl. přenesená",J936,0)</f>
        <v>0</v>
      </c>
      <c r="BH936" s="247">
        <f>IF(N936="sníž. přenesená",J936,0)</f>
        <v>0</v>
      </c>
      <c r="BI936" s="247">
        <f>IF(N936="nulová",J936,0)</f>
        <v>0</v>
      </c>
      <c r="BJ936" s="25" t="s">
        <v>79</v>
      </c>
      <c r="BK936" s="247">
        <f>ROUND(I936*H936,2)</f>
        <v>0</v>
      </c>
      <c r="BL936" s="25" t="s">
        <v>140</v>
      </c>
      <c r="BM936" s="25" t="s">
        <v>1444</v>
      </c>
    </row>
    <row r="937" s="1" customFormat="1" ht="6.96" customHeight="1">
      <c r="B937" s="68"/>
      <c r="C937" s="69"/>
      <c r="D937" s="69"/>
      <c r="E937" s="69"/>
      <c r="F937" s="69"/>
      <c r="G937" s="69"/>
      <c r="H937" s="69"/>
      <c r="I937" s="179"/>
      <c r="J937" s="69"/>
      <c r="K937" s="69"/>
      <c r="L937" s="73"/>
    </row>
  </sheetData>
  <sheetProtection sheet="1" autoFilter="0" formatColumns="0" formatRows="0" objects="1" scenarios="1" spinCount="100000" saltValue="sIZlUCkYQTlMLq9auEJZD1+PW2ABBJ8gvAjeJ0ELhhrmkZIDYVp7jtZLB2s/TcbGxxT6nReyYAwOVj3Md2nEDA==" hashValue="10sSWB43uPCVcW3vWFjd4d99av5XpzyLvNKvAUIiBqglY74+pHgnFwYilONWbTjZPIC+paXNX3O6nmcay2E9ng==" algorithmName="SHA-512" password="CC35"/>
  <autoFilter ref="C100:K936"/>
  <mergeCells count="13">
    <mergeCell ref="E7:H7"/>
    <mergeCell ref="E9:H9"/>
    <mergeCell ref="E11:H11"/>
    <mergeCell ref="E26:H26"/>
    <mergeCell ref="E47:H47"/>
    <mergeCell ref="E49:H49"/>
    <mergeCell ref="E51:H51"/>
    <mergeCell ref="J55:J56"/>
    <mergeCell ref="E89:H89"/>
    <mergeCell ref="E91:H91"/>
    <mergeCell ref="E93:H93"/>
    <mergeCell ref="G1:H1"/>
    <mergeCell ref="L2:V2"/>
  </mergeCells>
  <hyperlinks>
    <hyperlink ref="F1:G1" location="C2" display="1) Krycí list soupisu"/>
    <hyperlink ref="G1:H1" location="C58" display="2) Rekapitulace"/>
    <hyperlink ref="J1" location="C10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98</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1445</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1446</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ROUND(J93,2)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ROUND(SUM(BE93:BE248), 2)</f>
        <v>0</v>
      </c>
      <c r="G32" s="48"/>
      <c r="H32" s="48"/>
      <c r="I32" s="171">
        <v>0.20999999999999999</v>
      </c>
      <c r="J32" s="170">
        <f>ROUND(ROUND((SUM(BE93:BE248)), 2)*I32, 2)</f>
        <v>0</v>
      </c>
      <c r="K32" s="52"/>
    </row>
    <row r="33" s="1" customFormat="1" ht="14.4" customHeight="1">
      <c r="B33" s="47"/>
      <c r="C33" s="48"/>
      <c r="D33" s="48"/>
      <c r="E33" s="56" t="s">
        <v>44</v>
      </c>
      <c r="F33" s="170">
        <f>ROUND(SUM(BF93:BF248), 2)</f>
        <v>0</v>
      </c>
      <c r="G33" s="48"/>
      <c r="H33" s="48"/>
      <c r="I33" s="171">
        <v>0.14999999999999999</v>
      </c>
      <c r="J33" s="170">
        <f>ROUND(ROUND((SUM(BF93:BF248)), 2)*I33, 2)</f>
        <v>0</v>
      </c>
      <c r="K33" s="52"/>
    </row>
    <row r="34" hidden="1" s="1" customFormat="1" ht="14.4" customHeight="1">
      <c r="B34" s="47"/>
      <c r="C34" s="48"/>
      <c r="D34" s="48"/>
      <c r="E34" s="56" t="s">
        <v>45</v>
      </c>
      <c r="F34" s="170">
        <f>ROUND(SUM(BG93:BG248), 2)</f>
        <v>0</v>
      </c>
      <c r="G34" s="48"/>
      <c r="H34" s="48"/>
      <c r="I34" s="171">
        <v>0.20999999999999999</v>
      </c>
      <c r="J34" s="170">
        <v>0</v>
      </c>
      <c r="K34" s="52"/>
    </row>
    <row r="35" hidden="1" s="1" customFormat="1" ht="14.4" customHeight="1">
      <c r="B35" s="47"/>
      <c r="C35" s="48"/>
      <c r="D35" s="48"/>
      <c r="E35" s="56" t="s">
        <v>46</v>
      </c>
      <c r="F35" s="170">
        <f>ROUND(SUM(BH93:BH248), 2)</f>
        <v>0</v>
      </c>
      <c r="G35" s="48"/>
      <c r="H35" s="48"/>
      <c r="I35" s="171">
        <v>0.14999999999999999</v>
      </c>
      <c r="J35" s="170">
        <v>0</v>
      </c>
      <c r="K35" s="52"/>
    </row>
    <row r="36" hidden="1" s="1" customFormat="1" ht="14.4" customHeight="1">
      <c r="B36" s="47"/>
      <c r="C36" s="48"/>
      <c r="D36" s="48"/>
      <c r="E36" s="56" t="s">
        <v>47</v>
      </c>
      <c r="F36" s="170">
        <f>ROUND(SUM(BI93:BI248),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1445</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05.1 - Soupis prací - Zastřešení severní části včetně odvodnění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J93</f>
        <v>0</v>
      </c>
      <c r="K60" s="52"/>
      <c r="AU60" s="25" t="s">
        <v>178</v>
      </c>
    </row>
    <row r="61" s="8" customFormat="1" ht="24.96" customHeight="1">
      <c r="B61" s="190"/>
      <c r="C61" s="191"/>
      <c r="D61" s="192" t="s">
        <v>179</v>
      </c>
      <c r="E61" s="193"/>
      <c r="F61" s="193"/>
      <c r="G61" s="193"/>
      <c r="H61" s="193"/>
      <c r="I61" s="194"/>
      <c r="J61" s="195">
        <f>J94</f>
        <v>0</v>
      </c>
      <c r="K61" s="196"/>
    </row>
    <row r="62" s="9" customFormat="1" ht="19.92" customHeight="1">
      <c r="B62" s="197"/>
      <c r="C62" s="198"/>
      <c r="D62" s="199" t="s">
        <v>180</v>
      </c>
      <c r="E62" s="200"/>
      <c r="F62" s="200"/>
      <c r="G62" s="200"/>
      <c r="H62" s="200"/>
      <c r="I62" s="201"/>
      <c r="J62" s="202">
        <f>J95</f>
        <v>0</v>
      </c>
      <c r="K62" s="203"/>
    </row>
    <row r="63" s="9" customFormat="1" ht="19.92" customHeight="1">
      <c r="B63" s="197"/>
      <c r="C63" s="198"/>
      <c r="D63" s="199" t="s">
        <v>181</v>
      </c>
      <c r="E63" s="200"/>
      <c r="F63" s="200"/>
      <c r="G63" s="200"/>
      <c r="H63" s="200"/>
      <c r="I63" s="201"/>
      <c r="J63" s="202">
        <f>J137</f>
        <v>0</v>
      </c>
      <c r="K63" s="203"/>
    </row>
    <row r="64" s="9" customFormat="1" ht="19.92" customHeight="1">
      <c r="B64" s="197"/>
      <c r="C64" s="198"/>
      <c r="D64" s="199" t="s">
        <v>184</v>
      </c>
      <c r="E64" s="200"/>
      <c r="F64" s="200"/>
      <c r="G64" s="200"/>
      <c r="H64" s="200"/>
      <c r="I64" s="201"/>
      <c r="J64" s="202">
        <f>J177</f>
        <v>0</v>
      </c>
      <c r="K64" s="203"/>
    </row>
    <row r="65" s="9" customFormat="1" ht="19.92" customHeight="1">
      <c r="B65" s="197"/>
      <c r="C65" s="198"/>
      <c r="D65" s="199" t="s">
        <v>186</v>
      </c>
      <c r="E65" s="200"/>
      <c r="F65" s="200"/>
      <c r="G65" s="200"/>
      <c r="H65" s="200"/>
      <c r="I65" s="201"/>
      <c r="J65" s="202">
        <f>J184</f>
        <v>0</v>
      </c>
      <c r="K65" s="203"/>
    </row>
    <row r="66" s="9" customFormat="1" ht="19.92" customHeight="1">
      <c r="B66" s="197"/>
      <c r="C66" s="198"/>
      <c r="D66" s="199" t="s">
        <v>751</v>
      </c>
      <c r="E66" s="200"/>
      <c r="F66" s="200"/>
      <c r="G66" s="200"/>
      <c r="H66" s="200"/>
      <c r="I66" s="201"/>
      <c r="J66" s="202">
        <f>J192</f>
        <v>0</v>
      </c>
      <c r="K66" s="203"/>
    </row>
    <row r="67" s="8" customFormat="1" ht="24.96" customHeight="1">
      <c r="B67" s="190"/>
      <c r="C67" s="191"/>
      <c r="D67" s="192" t="s">
        <v>188</v>
      </c>
      <c r="E67" s="193"/>
      <c r="F67" s="193"/>
      <c r="G67" s="193"/>
      <c r="H67" s="193"/>
      <c r="I67" s="194"/>
      <c r="J67" s="195">
        <f>J195</f>
        <v>0</v>
      </c>
      <c r="K67" s="196"/>
    </row>
    <row r="68" s="9" customFormat="1" ht="19.92" customHeight="1">
      <c r="B68" s="197"/>
      <c r="C68" s="198"/>
      <c r="D68" s="199" t="s">
        <v>1447</v>
      </c>
      <c r="E68" s="200"/>
      <c r="F68" s="200"/>
      <c r="G68" s="200"/>
      <c r="H68" s="200"/>
      <c r="I68" s="201"/>
      <c r="J68" s="202">
        <f>J196</f>
        <v>0</v>
      </c>
      <c r="K68" s="203"/>
    </row>
    <row r="69" s="9" customFormat="1" ht="19.92" customHeight="1">
      <c r="B69" s="197"/>
      <c r="C69" s="198"/>
      <c r="D69" s="199" t="s">
        <v>1448</v>
      </c>
      <c r="E69" s="200"/>
      <c r="F69" s="200"/>
      <c r="G69" s="200"/>
      <c r="H69" s="200"/>
      <c r="I69" s="201"/>
      <c r="J69" s="202">
        <f>J198</f>
        <v>0</v>
      </c>
      <c r="K69" s="203"/>
    </row>
    <row r="70" s="9" customFormat="1" ht="19.92" customHeight="1">
      <c r="B70" s="197"/>
      <c r="C70" s="198"/>
      <c r="D70" s="199" t="s">
        <v>192</v>
      </c>
      <c r="E70" s="200"/>
      <c r="F70" s="200"/>
      <c r="G70" s="200"/>
      <c r="H70" s="200"/>
      <c r="I70" s="201"/>
      <c r="J70" s="202">
        <f>J218</f>
        <v>0</v>
      </c>
      <c r="K70" s="203"/>
    </row>
    <row r="71" s="9" customFormat="1" ht="19.92" customHeight="1">
      <c r="B71" s="197"/>
      <c r="C71" s="198"/>
      <c r="D71" s="199" t="s">
        <v>1449</v>
      </c>
      <c r="E71" s="200"/>
      <c r="F71" s="200"/>
      <c r="G71" s="200"/>
      <c r="H71" s="200"/>
      <c r="I71" s="201"/>
      <c r="J71" s="202">
        <f>J247</f>
        <v>0</v>
      </c>
      <c r="K71" s="203"/>
    </row>
    <row r="72" s="1" customFormat="1" ht="21.84" customHeight="1">
      <c r="B72" s="47"/>
      <c r="C72" s="48"/>
      <c r="D72" s="48"/>
      <c r="E72" s="48"/>
      <c r="F72" s="48"/>
      <c r="G72" s="48"/>
      <c r="H72" s="48"/>
      <c r="I72" s="157"/>
      <c r="J72" s="48"/>
      <c r="K72" s="52"/>
    </row>
    <row r="73" s="1" customFormat="1" ht="6.96" customHeight="1">
      <c r="B73" s="68"/>
      <c r="C73" s="69"/>
      <c r="D73" s="69"/>
      <c r="E73" s="69"/>
      <c r="F73" s="69"/>
      <c r="G73" s="69"/>
      <c r="H73" s="69"/>
      <c r="I73" s="179"/>
      <c r="J73" s="69"/>
      <c r="K73" s="70"/>
    </row>
    <row r="77" s="1" customFormat="1" ht="6.96" customHeight="1">
      <c r="B77" s="71"/>
      <c r="C77" s="72"/>
      <c r="D77" s="72"/>
      <c r="E77" s="72"/>
      <c r="F77" s="72"/>
      <c r="G77" s="72"/>
      <c r="H77" s="72"/>
      <c r="I77" s="182"/>
      <c r="J77" s="72"/>
      <c r="K77" s="72"/>
      <c r="L77" s="73"/>
    </row>
    <row r="78" s="1" customFormat="1" ht="36.96" customHeight="1">
      <c r="B78" s="47"/>
      <c r="C78" s="74" t="s">
        <v>194</v>
      </c>
      <c r="D78" s="75"/>
      <c r="E78" s="75"/>
      <c r="F78" s="75"/>
      <c r="G78" s="75"/>
      <c r="H78" s="75"/>
      <c r="I78" s="204"/>
      <c r="J78" s="75"/>
      <c r="K78" s="75"/>
      <c r="L78" s="73"/>
    </row>
    <row r="79" s="1" customFormat="1" ht="6.96" customHeight="1">
      <c r="B79" s="47"/>
      <c r="C79" s="75"/>
      <c r="D79" s="75"/>
      <c r="E79" s="75"/>
      <c r="F79" s="75"/>
      <c r="G79" s="75"/>
      <c r="H79" s="75"/>
      <c r="I79" s="204"/>
      <c r="J79" s="75"/>
      <c r="K79" s="75"/>
      <c r="L79" s="73"/>
    </row>
    <row r="80" s="1" customFormat="1" ht="14.4" customHeight="1">
      <c r="B80" s="47"/>
      <c r="C80" s="77" t="s">
        <v>18</v>
      </c>
      <c r="D80" s="75"/>
      <c r="E80" s="75"/>
      <c r="F80" s="75"/>
      <c r="G80" s="75"/>
      <c r="H80" s="75"/>
      <c r="I80" s="204"/>
      <c r="J80" s="75"/>
      <c r="K80" s="75"/>
      <c r="L80" s="73"/>
    </row>
    <row r="81" s="1" customFormat="1" ht="14.4" customHeight="1">
      <c r="B81" s="47"/>
      <c r="C81" s="75"/>
      <c r="D81" s="75"/>
      <c r="E81" s="205" t="str">
        <f>E7</f>
        <v>Náměstí Ostrava-Jih, Veřejný prostor Hrabůvka</v>
      </c>
      <c r="F81" s="77"/>
      <c r="G81" s="77"/>
      <c r="H81" s="77"/>
      <c r="I81" s="204"/>
      <c r="J81" s="75"/>
      <c r="K81" s="75"/>
      <c r="L81" s="73"/>
    </row>
    <row r="82">
      <c r="B82" s="29"/>
      <c r="C82" s="77" t="s">
        <v>169</v>
      </c>
      <c r="D82" s="206"/>
      <c r="E82" s="206"/>
      <c r="F82" s="206"/>
      <c r="G82" s="206"/>
      <c r="H82" s="206"/>
      <c r="I82" s="149"/>
      <c r="J82" s="206"/>
      <c r="K82" s="206"/>
      <c r="L82" s="207"/>
    </row>
    <row r="83" s="1" customFormat="1" ht="14.4" customHeight="1">
      <c r="B83" s="47"/>
      <c r="C83" s="75"/>
      <c r="D83" s="75"/>
      <c r="E83" s="205" t="s">
        <v>1445</v>
      </c>
      <c r="F83" s="75"/>
      <c r="G83" s="75"/>
      <c r="H83" s="75"/>
      <c r="I83" s="204"/>
      <c r="J83" s="75"/>
      <c r="K83" s="75"/>
      <c r="L83" s="73"/>
    </row>
    <row r="84" s="1" customFormat="1" ht="14.4" customHeight="1">
      <c r="B84" s="47"/>
      <c r="C84" s="77" t="s">
        <v>171</v>
      </c>
      <c r="D84" s="75"/>
      <c r="E84" s="75"/>
      <c r="F84" s="75"/>
      <c r="G84" s="75"/>
      <c r="H84" s="75"/>
      <c r="I84" s="204"/>
      <c r="J84" s="75"/>
      <c r="K84" s="75"/>
      <c r="L84" s="73"/>
    </row>
    <row r="85" s="1" customFormat="1" ht="16.2" customHeight="1">
      <c r="B85" s="47"/>
      <c r="C85" s="75"/>
      <c r="D85" s="75"/>
      <c r="E85" s="83" t="str">
        <f>E11</f>
        <v xml:space="preserve">05.1 - Soupis prací - Zastřešení severní části včetně odvodnění </v>
      </c>
      <c r="F85" s="75"/>
      <c r="G85" s="75"/>
      <c r="H85" s="75"/>
      <c r="I85" s="204"/>
      <c r="J85" s="75"/>
      <c r="K85" s="75"/>
      <c r="L85" s="73"/>
    </row>
    <row r="86" s="1" customFormat="1" ht="6.96" customHeight="1">
      <c r="B86" s="47"/>
      <c r="C86" s="75"/>
      <c r="D86" s="75"/>
      <c r="E86" s="75"/>
      <c r="F86" s="75"/>
      <c r="G86" s="75"/>
      <c r="H86" s="75"/>
      <c r="I86" s="204"/>
      <c r="J86" s="75"/>
      <c r="K86" s="75"/>
      <c r="L86" s="73"/>
    </row>
    <row r="87" s="1" customFormat="1" ht="18" customHeight="1">
      <c r="B87" s="47"/>
      <c r="C87" s="77" t="s">
        <v>23</v>
      </c>
      <c r="D87" s="75"/>
      <c r="E87" s="75"/>
      <c r="F87" s="208" t="str">
        <f>F14</f>
        <v xml:space="preserve"> </v>
      </c>
      <c r="G87" s="75"/>
      <c r="H87" s="75"/>
      <c r="I87" s="209" t="s">
        <v>25</v>
      </c>
      <c r="J87" s="86" t="str">
        <f>IF(J14="","",J14)</f>
        <v>24. 5. 2018</v>
      </c>
      <c r="K87" s="75"/>
      <c r="L87" s="73"/>
    </row>
    <row r="88" s="1" customFormat="1" ht="6.96" customHeight="1">
      <c r="B88" s="47"/>
      <c r="C88" s="75"/>
      <c r="D88" s="75"/>
      <c r="E88" s="75"/>
      <c r="F88" s="75"/>
      <c r="G88" s="75"/>
      <c r="H88" s="75"/>
      <c r="I88" s="204"/>
      <c r="J88" s="75"/>
      <c r="K88" s="75"/>
      <c r="L88" s="73"/>
    </row>
    <row r="89" s="1" customFormat="1">
      <c r="B89" s="47"/>
      <c r="C89" s="77" t="s">
        <v>27</v>
      </c>
      <c r="D89" s="75"/>
      <c r="E89" s="75"/>
      <c r="F89" s="208" t="str">
        <f>E17</f>
        <v>SMO-Úřad městského obvodu Ostrava-jih</v>
      </c>
      <c r="G89" s="75"/>
      <c r="H89" s="75"/>
      <c r="I89" s="209" t="s">
        <v>33</v>
      </c>
      <c r="J89" s="208" t="str">
        <f>E23</f>
        <v xml:space="preserve">PROJEKTSTUDIO EUCZ, s.r.o., Ostrava </v>
      </c>
      <c r="K89" s="75"/>
      <c r="L89" s="73"/>
    </row>
    <row r="90" s="1" customFormat="1" ht="14.4" customHeight="1">
      <c r="B90" s="47"/>
      <c r="C90" s="77" t="s">
        <v>31</v>
      </c>
      <c r="D90" s="75"/>
      <c r="E90" s="75"/>
      <c r="F90" s="208" t="str">
        <f>IF(E20="","",E20)</f>
        <v/>
      </c>
      <c r="G90" s="75"/>
      <c r="H90" s="75"/>
      <c r="I90" s="204"/>
      <c r="J90" s="75"/>
      <c r="K90" s="75"/>
      <c r="L90" s="73"/>
    </row>
    <row r="91" s="1" customFormat="1" ht="10.32" customHeight="1">
      <c r="B91" s="47"/>
      <c r="C91" s="75"/>
      <c r="D91" s="75"/>
      <c r="E91" s="75"/>
      <c r="F91" s="75"/>
      <c r="G91" s="75"/>
      <c r="H91" s="75"/>
      <c r="I91" s="204"/>
      <c r="J91" s="75"/>
      <c r="K91" s="75"/>
      <c r="L91" s="73"/>
    </row>
    <row r="92" s="10" customFormat="1" ht="29.28" customHeight="1">
      <c r="B92" s="210"/>
      <c r="C92" s="211" t="s">
        <v>195</v>
      </c>
      <c r="D92" s="212" t="s">
        <v>57</v>
      </c>
      <c r="E92" s="212" t="s">
        <v>53</v>
      </c>
      <c r="F92" s="212" t="s">
        <v>196</v>
      </c>
      <c r="G92" s="212" t="s">
        <v>197</v>
      </c>
      <c r="H92" s="212" t="s">
        <v>198</v>
      </c>
      <c r="I92" s="213" t="s">
        <v>199</v>
      </c>
      <c r="J92" s="212" t="s">
        <v>176</v>
      </c>
      <c r="K92" s="214" t="s">
        <v>200</v>
      </c>
      <c r="L92" s="215"/>
      <c r="M92" s="103" t="s">
        <v>201</v>
      </c>
      <c r="N92" s="104" t="s">
        <v>42</v>
      </c>
      <c r="O92" s="104" t="s">
        <v>202</v>
      </c>
      <c r="P92" s="104" t="s">
        <v>203</v>
      </c>
      <c r="Q92" s="104" t="s">
        <v>204</v>
      </c>
      <c r="R92" s="104" t="s">
        <v>205</v>
      </c>
      <c r="S92" s="104" t="s">
        <v>206</v>
      </c>
      <c r="T92" s="105" t="s">
        <v>207</v>
      </c>
    </row>
    <row r="93" s="1" customFormat="1" ht="29.28" customHeight="1">
      <c r="B93" s="47"/>
      <c r="C93" s="109" t="s">
        <v>177</v>
      </c>
      <c r="D93" s="75"/>
      <c r="E93" s="75"/>
      <c r="F93" s="75"/>
      <c r="G93" s="75"/>
      <c r="H93" s="75"/>
      <c r="I93" s="204"/>
      <c r="J93" s="216">
        <f>BK93</f>
        <v>0</v>
      </c>
      <c r="K93" s="75"/>
      <c r="L93" s="73"/>
      <c r="M93" s="106"/>
      <c r="N93" s="107"/>
      <c r="O93" s="107"/>
      <c r="P93" s="217">
        <f>P94+P195</f>
        <v>0</v>
      </c>
      <c r="Q93" s="107"/>
      <c r="R93" s="217">
        <f>R94+R195</f>
        <v>310.24771815295998</v>
      </c>
      <c r="S93" s="107"/>
      <c r="T93" s="218">
        <f>T94+T195</f>
        <v>0</v>
      </c>
      <c r="AT93" s="25" t="s">
        <v>71</v>
      </c>
      <c r="AU93" s="25" t="s">
        <v>178</v>
      </c>
      <c r="BK93" s="219">
        <f>BK94+BK195</f>
        <v>0</v>
      </c>
    </row>
    <row r="94" s="11" customFormat="1" ht="37.44" customHeight="1">
      <c r="B94" s="220"/>
      <c r="C94" s="221"/>
      <c r="D94" s="222" t="s">
        <v>71</v>
      </c>
      <c r="E94" s="223" t="s">
        <v>208</v>
      </c>
      <c r="F94" s="223" t="s">
        <v>209</v>
      </c>
      <c r="G94" s="221"/>
      <c r="H94" s="221"/>
      <c r="I94" s="224"/>
      <c r="J94" s="225">
        <f>BK94</f>
        <v>0</v>
      </c>
      <c r="K94" s="221"/>
      <c r="L94" s="226"/>
      <c r="M94" s="227"/>
      <c r="N94" s="228"/>
      <c r="O94" s="228"/>
      <c r="P94" s="229">
        <f>P95+P137+P177+P184+P192</f>
        <v>0</v>
      </c>
      <c r="Q94" s="228"/>
      <c r="R94" s="229">
        <f>R95+R137+R177+R184+R192</f>
        <v>214.66673815295999</v>
      </c>
      <c r="S94" s="228"/>
      <c r="T94" s="230">
        <f>T95+T137+T177+T184+T192</f>
        <v>0</v>
      </c>
      <c r="AR94" s="231" t="s">
        <v>79</v>
      </c>
      <c r="AT94" s="232" t="s">
        <v>71</v>
      </c>
      <c r="AU94" s="232" t="s">
        <v>72</v>
      </c>
      <c r="AY94" s="231" t="s">
        <v>210</v>
      </c>
      <c r="BK94" s="233">
        <f>BK95+BK137+BK177+BK184+BK192</f>
        <v>0</v>
      </c>
    </row>
    <row r="95" s="11" customFormat="1" ht="19.92" customHeight="1">
      <c r="B95" s="220"/>
      <c r="C95" s="221"/>
      <c r="D95" s="222" t="s">
        <v>71</v>
      </c>
      <c r="E95" s="234" t="s">
        <v>79</v>
      </c>
      <c r="F95" s="234" t="s">
        <v>211</v>
      </c>
      <c r="G95" s="221"/>
      <c r="H95" s="221"/>
      <c r="I95" s="224"/>
      <c r="J95" s="235">
        <f>BK95</f>
        <v>0</v>
      </c>
      <c r="K95" s="221"/>
      <c r="L95" s="226"/>
      <c r="M95" s="227"/>
      <c r="N95" s="228"/>
      <c r="O95" s="228"/>
      <c r="P95" s="229">
        <f>SUM(P96:P136)</f>
        <v>0</v>
      </c>
      <c r="Q95" s="228"/>
      <c r="R95" s="229">
        <f>SUM(R96:R136)</f>
        <v>0</v>
      </c>
      <c r="S95" s="228"/>
      <c r="T95" s="230">
        <f>SUM(T96:T136)</f>
        <v>0</v>
      </c>
      <c r="AR95" s="231" t="s">
        <v>79</v>
      </c>
      <c r="AT95" s="232" t="s">
        <v>71</v>
      </c>
      <c r="AU95" s="232" t="s">
        <v>79</v>
      </c>
      <c r="AY95" s="231" t="s">
        <v>210</v>
      </c>
      <c r="BK95" s="233">
        <f>SUM(BK96:BK136)</f>
        <v>0</v>
      </c>
    </row>
    <row r="96" s="1" customFormat="1" ht="34.2" customHeight="1">
      <c r="B96" s="47"/>
      <c r="C96" s="236" t="s">
        <v>79</v>
      </c>
      <c r="D96" s="236" t="s">
        <v>212</v>
      </c>
      <c r="E96" s="237" t="s">
        <v>771</v>
      </c>
      <c r="F96" s="238" t="s">
        <v>772</v>
      </c>
      <c r="G96" s="239" t="s">
        <v>258</v>
      </c>
      <c r="H96" s="240">
        <v>15.4</v>
      </c>
      <c r="I96" s="241"/>
      <c r="J96" s="242">
        <f>ROUND(I96*H96,2)</f>
        <v>0</v>
      </c>
      <c r="K96" s="238" t="s">
        <v>216</v>
      </c>
      <c r="L96" s="73"/>
      <c r="M96" s="243" t="s">
        <v>21</v>
      </c>
      <c r="N96" s="244" t="s">
        <v>43</v>
      </c>
      <c r="O96" s="48"/>
      <c r="P96" s="245">
        <f>O96*H96</f>
        <v>0</v>
      </c>
      <c r="Q96" s="245">
        <v>0</v>
      </c>
      <c r="R96" s="245">
        <f>Q96*H96</f>
        <v>0</v>
      </c>
      <c r="S96" s="245">
        <v>0</v>
      </c>
      <c r="T96" s="246">
        <f>S96*H96</f>
        <v>0</v>
      </c>
      <c r="AR96" s="25" t="s">
        <v>217</v>
      </c>
      <c r="AT96" s="25" t="s">
        <v>212</v>
      </c>
      <c r="AU96" s="25" t="s">
        <v>81</v>
      </c>
      <c r="AY96" s="25" t="s">
        <v>210</v>
      </c>
      <c r="BE96" s="247">
        <f>IF(N96="základní",J96,0)</f>
        <v>0</v>
      </c>
      <c r="BF96" s="247">
        <f>IF(N96="snížená",J96,0)</f>
        <v>0</v>
      </c>
      <c r="BG96" s="247">
        <f>IF(N96="zákl. přenesená",J96,0)</f>
        <v>0</v>
      </c>
      <c r="BH96" s="247">
        <f>IF(N96="sníž. přenesená",J96,0)</f>
        <v>0</v>
      </c>
      <c r="BI96" s="247">
        <f>IF(N96="nulová",J96,0)</f>
        <v>0</v>
      </c>
      <c r="BJ96" s="25" t="s">
        <v>79</v>
      </c>
      <c r="BK96" s="247">
        <f>ROUND(I96*H96,2)</f>
        <v>0</v>
      </c>
      <c r="BL96" s="25" t="s">
        <v>217</v>
      </c>
      <c r="BM96" s="25" t="s">
        <v>1450</v>
      </c>
    </row>
    <row r="97" s="1" customFormat="1">
      <c r="B97" s="47"/>
      <c r="C97" s="75"/>
      <c r="D97" s="248" t="s">
        <v>219</v>
      </c>
      <c r="E97" s="75"/>
      <c r="F97" s="249" t="s">
        <v>774</v>
      </c>
      <c r="G97" s="75"/>
      <c r="H97" s="75"/>
      <c r="I97" s="204"/>
      <c r="J97" s="75"/>
      <c r="K97" s="75"/>
      <c r="L97" s="73"/>
      <c r="M97" s="250"/>
      <c r="N97" s="48"/>
      <c r="O97" s="48"/>
      <c r="P97" s="48"/>
      <c r="Q97" s="48"/>
      <c r="R97" s="48"/>
      <c r="S97" s="48"/>
      <c r="T97" s="96"/>
      <c r="AT97" s="25" t="s">
        <v>219</v>
      </c>
      <c r="AU97" s="25" t="s">
        <v>81</v>
      </c>
    </row>
    <row r="98" s="12" customFormat="1">
      <c r="B98" s="251"/>
      <c r="C98" s="252"/>
      <c r="D98" s="248" t="s">
        <v>221</v>
      </c>
      <c r="E98" s="253" t="s">
        <v>21</v>
      </c>
      <c r="F98" s="254" t="s">
        <v>1451</v>
      </c>
      <c r="G98" s="252"/>
      <c r="H98" s="253" t="s">
        <v>21</v>
      </c>
      <c r="I98" s="255"/>
      <c r="J98" s="252"/>
      <c r="K98" s="252"/>
      <c r="L98" s="256"/>
      <c r="M98" s="257"/>
      <c r="N98" s="258"/>
      <c r="O98" s="258"/>
      <c r="P98" s="258"/>
      <c r="Q98" s="258"/>
      <c r="R98" s="258"/>
      <c r="S98" s="258"/>
      <c r="T98" s="259"/>
      <c r="AT98" s="260" t="s">
        <v>221</v>
      </c>
      <c r="AU98" s="260" t="s">
        <v>81</v>
      </c>
      <c r="AV98" s="12" t="s">
        <v>79</v>
      </c>
      <c r="AW98" s="12" t="s">
        <v>35</v>
      </c>
      <c r="AX98" s="12" t="s">
        <v>72</v>
      </c>
      <c r="AY98" s="260" t="s">
        <v>210</v>
      </c>
    </row>
    <row r="99" s="13" customFormat="1">
      <c r="B99" s="261"/>
      <c r="C99" s="262"/>
      <c r="D99" s="248" t="s">
        <v>221</v>
      </c>
      <c r="E99" s="263" t="s">
        <v>21</v>
      </c>
      <c r="F99" s="264" t="s">
        <v>1452</v>
      </c>
      <c r="G99" s="262"/>
      <c r="H99" s="265">
        <v>15.4</v>
      </c>
      <c r="I99" s="266"/>
      <c r="J99" s="262"/>
      <c r="K99" s="262"/>
      <c r="L99" s="267"/>
      <c r="M99" s="268"/>
      <c r="N99" s="269"/>
      <c r="O99" s="269"/>
      <c r="P99" s="269"/>
      <c r="Q99" s="269"/>
      <c r="R99" s="269"/>
      <c r="S99" s="269"/>
      <c r="T99" s="270"/>
      <c r="AT99" s="271" t="s">
        <v>221</v>
      </c>
      <c r="AU99" s="271" t="s">
        <v>81</v>
      </c>
      <c r="AV99" s="13" t="s">
        <v>81</v>
      </c>
      <c r="AW99" s="13" t="s">
        <v>35</v>
      </c>
      <c r="AX99" s="13" t="s">
        <v>79</v>
      </c>
      <c r="AY99" s="271" t="s">
        <v>210</v>
      </c>
    </row>
    <row r="100" s="1" customFormat="1" ht="45.6" customHeight="1">
      <c r="B100" s="47"/>
      <c r="C100" s="236" t="s">
        <v>81</v>
      </c>
      <c r="D100" s="236" t="s">
        <v>212</v>
      </c>
      <c r="E100" s="237" t="s">
        <v>786</v>
      </c>
      <c r="F100" s="238" t="s">
        <v>787</v>
      </c>
      <c r="G100" s="239" t="s">
        <v>258</v>
      </c>
      <c r="H100" s="240">
        <v>15.4</v>
      </c>
      <c r="I100" s="241"/>
      <c r="J100" s="242">
        <f>ROUND(I100*H100,2)</f>
        <v>0</v>
      </c>
      <c r="K100" s="238" t="s">
        <v>216</v>
      </c>
      <c r="L100" s="73"/>
      <c r="M100" s="243" t="s">
        <v>21</v>
      </c>
      <c r="N100" s="244" t="s">
        <v>43</v>
      </c>
      <c r="O100" s="48"/>
      <c r="P100" s="245">
        <f>O100*H100</f>
        <v>0</v>
      </c>
      <c r="Q100" s="245">
        <v>0</v>
      </c>
      <c r="R100" s="245">
        <f>Q100*H100</f>
        <v>0</v>
      </c>
      <c r="S100" s="245">
        <v>0</v>
      </c>
      <c r="T100" s="246">
        <f>S100*H100</f>
        <v>0</v>
      </c>
      <c r="AR100" s="25" t="s">
        <v>217</v>
      </c>
      <c r="AT100" s="25" t="s">
        <v>212</v>
      </c>
      <c r="AU100" s="25" t="s">
        <v>81</v>
      </c>
      <c r="AY100" s="25" t="s">
        <v>210</v>
      </c>
      <c r="BE100" s="247">
        <f>IF(N100="základní",J100,0)</f>
        <v>0</v>
      </c>
      <c r="BF100" s="247">
        <f>IF(N100="snížená",J100,0)</f>
        <v>0</v>
      </c>
      <c r="BG100" s="247">
        <f>IF(N100="zákl. přenesená",J100,0)</f>
        <v>0</v>
      </c>
      <c r="BH100" s="247">
        <f>IF(N100="sníž. přenesená",J100,0)</f>
        <v>0</v>
      </c>
      <c r="BI100" s="247">
        <f>IF(N100="nulová",J100,0)</f>
        <v>0</v>
      </c>
      <c r="BJ100" s="25" t="s">
        <v>79</v>
      </c>
      <c r="BK100" s="247">
        <f>ROUND(I100*H100,2)</f>
        <v>0</v>
      </c>
      <c r="BL100" s="25" t="s">
        <v>217</v>
      </c>
      <c r="BM100" s="25" t="s">
        <v>1453</v>
      </c>
    </row>
    <row r="101" s="1" customFormat="1">
      <c r="B101" s="47"/>
      <c r="C101" s="75"/>
      <c r="D101" s="248" t="s">
        <v>219</v>
      </c>
      <c r="E101" s="75"/>
      <c r="F101" s="249" t="s">
        <v>774</v>
      </c>
      <c r="G101" s="75"/>
      <c r="H101" s="75"/>
      <c r="I101" s="204"/>
      <c r="J101" s="75"/>
      <c r="K101" s="75"/>
      <c r="L101" s="73"/>
      <c r="M101" s="250"/>
      <c r="N101" s="48"/>
      <c r="O101" s="48"/>
      <c r="P101" s="48"/>
      <c r="Q101" s="48"/>
      <c r="R101" s="48"/>
      <c r="S101" s="48"/>
      <c r="T101" s="96"/>
      <c r="AT101" s="25" t="s">
        <v>219</v>
      </c>
      <c r="AU101" s="25" t="s">
        <v>81</v>
      </c>
    </row>
    <row r="102" s="1" customFormat="1" ht="45.6" customHeight="1">
      <c r="B102" s="47"/>
      <c r="C102" s="236" t="s">
        <v>233</v>
      </c>
      <c r="D102" s="236" t="s">
        <v>212</v>
      </c>
      <c r="E102" s="237" t="s">
        <v>292</v>
      </c>
      <c r="F102" s="238" t="s">
        <v>293</v>
      </c>
      <c r="G102" s="239" t="s">
        <v>258</v>
      </c>
      <c r="H102" s="240">
        <v>237.86500000000001</v>
      </c>
      <c r="I102" s="241"/>
      <c r="J102" s="242">
        <f>ROUND(I102*H102,2)</f>
        <v>0</v>
      </c>
      <c r="K102" s="238" t="s">
        <v>216</v>
      </c>
      <c r="L102" s="73"/>
      <c r="M102" s="243" t="s">
        <v>21</v>
      </c>
      <c r="N102" s="244" t="s">
        <v>43</v>
      </c>
      <c r="O102" s="48"/>
      <c r="P102" s="245">
        <f>O102*H102</f>
        <v>0</v>
      </c>
      <c r="Q102" s="245">
        <v>0</v>
      </c>
      <c r="R102" s="245">
        <f>Q102*H102</f>
        <v>0</v>
      </c>
      <c r="S102" s="245">
        <v>0</v>
      </c>
      <c r="T102" s="246">
        <f>S102*H102</f>
        <v>0</v>
      </c>
      <c r="AR102" s="25" t="s">
        <v>217</v>
      </c>
      <c r="AT102" s="25" t="s">
        <v>212</v>
      </c>
      <c r="AU102" s="25" t="s">
        <v>81</v>
      </c>
      <c r="AY102" s="25" t="s">
        <v>210</v>
      </c>
      <c r="BE102" s="247">
        <f>IF(N102="základní",J102,0)</f>
        <v>0</v>
      </c>
      <c r="BF102" s="247">
        <f>IF(N102="snížená",J102,0)</f>
        <v>0</v>
      </c>
      <c r="BG102" s="247">
        <f>IF(N102="zákl. přenesená",J102,0)</f>
        <v>0</v>
      </c>
      <c r="BH102" s="247">
        <f>IF(N102="sníž. přenesená",J102,0)</f>
        <v>0</v>
      </c>
      <c r="BI102" s="247">
        <f>IF(N102="nulová",J102,0)</f>
        <v>0</v>
      </c>
      <c r="BJ102" s="25" t="s">
        <v>79</v>
      </c>
      <c r="BK102" s="247">
        <f>ROUND(I102*H102,2)</f>
        <v>0</v>
      </c>
      <c r="BL102" s="25" t="s">
        <v>217</v>
      </c>
      <c r="BM102" s="25" t="s">
        <v>1454</v>
      </c>
    </row>
    <row r="103" s="1" customFormat="1">
      <c r="B103" s="47"/>
      <c r="C103" s="75"/>
      <c r="D103" s="248" t="s">
        <v>219</v>
      </c>
      <c r="E103" s="75"/>
      <c r="F103" s="249" t="s">
        <v>295</v>
      </c>
      <c r="G103" s="75"/>
      <c r="H103" s="75"/>
      <c r="I103" s="204"/>
      <c r="J103" s="75"/>
      <c r="K103" s="75"/>
      <c r="L103" s="73"/>
      <c r="M103" s="250"/>
      <c r="N103" s="48"/>
      <c r="O103" s="48"/>
      <c r="P103" s="48"/>
      <c r="Q103" s="48"/>
      <c r="R103" s="48"/>
      <c r="S103" s="48"/>
      <c r="T103" s="96"/>
      <c r="AT103" s="25" t="s">
        <v>219</v>
      </c>
      <c r="AU103" s="25" t="s">
        <v>81</v>
      </c>
    </row>
    <row r="104" s="12" customFormat="1">
      <c r="B104" s="251"/>
      <c r="C104" s="252"/>
      <c r="D104" s="248" t="s">
        <v>221</v>
      </c>
      <c r="E104" s="253" t="s">
        <v>21</v>
      </c>
      <c r="F104" s="254" t="s">
        <v>1451</v>
      </c>
      <c r="G104" s="252"/>
      <c r="H104" s="253" t="s">
        <v>21</v>
      </c>
      <c r="I104" s="255"/>
      <c r="J104" s="252"/>
      <c r="K104" s="252"/>
      <c r="L104" s="256"/>
      <c r="M104" s="257"/>
      <c r="N104" s="258"/>
      <c r="O104" s="258"/>
      <c r="P104" s="258"/>
      <c r="Q104" s="258"/>
      <c r="R104" s="258"/>
      <c r="S104" s="258"/>
      <c r="T104" s="259"/>
      <c r="AT104" s="260" t="s">
        <v>221</v>
      </c>
      <c r="AU104" s="260" t="s">
        <v>81</v>
      </c>
      <c r="AV104" s="12" t="s">
        <v>79</v>
      </c>
      <c r="AW104" s="12" t="s">
        <v>35</v>
      </c>
      <c r="AX104" s="12" t="s">
        <v>72</v>
      </c>
      <c r="AY104" s="260" t="s">
        <v>210</v>
      </c>
    </row>
    <row r="105" s="13" customFormat="1">
      <c r="B105" s="261"/>
      <c r="C105" s="262"/>
      <c r="D105" s="248" t="s">
        <v>221</v>
      </c>
      <c r="E105" s="263" t="s">
        <v>21</v>
      </c>
      <c r="F105" s="264" t="s">
        <v>1455</v>
      </c>
      <c r="G105" s="262"/>
      <c r="H105" s="265">
        <v>115.2</v>
      </c>
      <c r="I105" s="266"/>
      <c r="J105" s="262"/>
      <c r="K105" s="262"/>
      <c r="L105" s="267"/>
      <c r="M105" s="268"/>
      <c r="N105" s="269"/>
      <c r="O105" s="269"/>
      <c r="P105" s="269"/>
      <c r="Q105" s="269"/>
      <c r="R105" s="269"/>
      <c r="S105" s="269"/>
      <c r="T105" s="270"/>
      <c r="AT105" s="271" t="s">
        <v>221</v>
      </c>
      <c r="AU105" s="271" t="s">
        <v>81</v>
      </c>
      <c r="AV105" s="13" t="s">
        <v>81</v>
      </c>
      <c r="AW105" s="13" t="s">
        <v>35</v>
      </c>
      <c r="AX105" s="13" t="s">
        <v>72</v>
      </c>
      <c r="AY105" s="271" t="s">
        <v>210</v>
      </c>
    </row>
    <row r="106" s="13" customFormat="1">
      <c r="B106" s="261"/>
      <c r="C106" s="262"/>
      <c r="D106" s="248" t="s">
        <v>221</v>
      </c>
      <c r="E106" s="263" t="s">
        <v>21</v>
      </c>
      <c r="F106" s="264" t="s">
        <v>1456</v>
      </c>
      <c r="G106" s="262"/>
      <c r="H106" s="265">
        <v>122.66500000000001</v>
      </c>
      <c r="I106" s="266"/>
      <c r="J106" s="262"/>
      <c r="K106" s="262"/>
      <c r="L106" s="267"/>
      <c r="M106" s="268"/>
      <c r="N106" s="269"/>
      <c r="O106" s="269"/>
      <c r="P106" s="269"/>
      <c r="Q106" s="269"/>
      <c r="R106" s="269"/>
      <c r="S106" s="269"/>
      <c r="T106" s="270"/>
      <c r="AT106" s="271" t="s">
        <v>221</v>
      </c>
      <c r="AU106" s="271" t="s">
        <v>81</v>
      </c>
      <c r="AV106" s="13" t="s">
        <v>81</v>
      </c>
      <c r="AW106" s="13" t="s">
        <v>35</v>
      </c>
      <c r="AX106" s="13" t="s">
        <v>72</v>
      </c>
      <c r="AY106" s="271" t="s">
        <v>210</v>
      </c>
    </row>
    <row r="107" s="14" customFormat="1">
      <c r="B107" s="272"/>
      <c r="C107" s="273"/>
      <c r="D107" s="248" t="s">
        <v>221</v>
      </c>
      <c r="E107" s="274" t="s">
        <v>21</v>
      </c>
      <c r="F107" s="275" t="s">
        <v>227</v>
      </c>
      <c r="G107" s="273"/>
      <c r="H107" s="276">
        <v>237.86500000000001</v>
      </c>
      <c r="I107" s="277"/>
      <c r="J107" s="273"/>
      <c r="K107" s="273"/>
      <c r="L107" s="278"/>
      <c r="M107" s="279"/>
      <c r="N107" s="280"/>
      <c r="O107" s="280"/>
      <c r="P107" s="280"/>
      <c r="Q107" s="280"/>
      <c r="R107" s="280"/>
      <c r="S107" s="280"/>
      <c r="T107" s="281"/>
      <c r="AT107" s="282" t="s">
        <v>221</v>
      </c>
      <c r="AU107" s="282" t="s">
        <v>81</v>
      </c>
      <c r="AV107" s="14" t="s">
        <v>217</v>
      </c>
      <c r="AW107" s="14" t="s">
        <v>35</v>
      </c>
      <c r="AX107" s="14" t="s">
        <v>79</v>
      </c>
      <c r="AY107" s="282" t="s">
        <v>210</v>
      </c>
    </row>
    <row r="108" s="1" customFormat="1" ht="45.6" customHeight="1">
      <c r="B108" s="47"/>
      <c r="C108" s="236" t="s">
        <v>217</v>
      </c>
      <c r="D108" s="236" t="s">
        <v>212</v>
      </c>
      <c r="E108" s="237" t="s">
        <v>299</v>
      </c>
      <c r="F108" s="238" t="s">
        <v>300</v>
      </c>
      <c r="G108" s="239" t="s">
        <v>258</v>
      </c>
      <c r="H108" s="240">
        <v>237.86500000000001</v>
      </c>
      <c r="I108" s="241"/>
      <c r="J108" s="242">
        <f>ROUND(I108*H108,2)</f>
        <v>0</v>
      </c>
      <c r="K108" s="238" t="s">
        <v>216</v>
      </c>
      <c r="L108" s="73"/>
      <c r="M108" s="243" t="s">
        <v>21</v>
      </c>
      <c r="N108" s="244" t="s">
        <v>43</v>
      </c>
      <c r="O108" s="48"/>
      <c r="P108" s="245">
        <f>O108*H108</f>
        <v>0</v>
      </c>
      <c r="Q108" s="245">
        <v>0</v>
      </c>
      <c r="R108" s="245">
        <f>Q108*H108</f>
        <v>0</v>
      </c>
      <c r="S108" s="245">
        <v>0</v>
      </c>
      <c r="T108" s="246">
        <f>S108*H108</f>
        <v>0</v>
      </c>
      <c r="AR108" s="25" t="s">
        <v>217</v>
      </c>
      <c r="AT108" s="25" t="s">
        <v>212</v>
      </c>
      <c r="AU108" s="25" t="s">
        <v>81</v>
      </c>
      <c r="AY108" s="25" t="s">
        <v>210</v>
      </c>
      <c r="BE108" s="247">
        <f>IF(N108="základní",J108,0)</f>
        <v>0</v>
      </c>
      <c r="BF108" s="247">
        <f>IF(N108="snížená",J108,0)</f>
        <v>0</v>
      </c>
      <c r="BG108" s="247">
        <f>IF(N108="zákl. přenesená",J108,0)</f>
        <v>0</v>
      </c>
      <c r="BH108" s="247">
        <f>IF(N108="sníž. přenesená",J108,0)</f>
        <v>0</v>
      </c>
      <c r="BI108" s="247">
        <f>IF(N108="nulová",J108,0)</f>
        <v>0</v>
      </c>
      <c r="BJ108" s="25" t="s">
        <v>79</v>
      </c>
      <c r="BK108" s="247">
        <f>ROUND(I108*H108,2)</f>
        <v>0</v>
      </c>
      <c r="BL108" s="25" t="s">
        <v>217</v>
      </c>
      <c r="BM108" s="25" t="s">
        <v>1457</v>
      </c>
    </row>
    <row r="109" s="1" customFormat="1">
      <c r="B109" s="47"/>
      <c r="C109" s="75"/>
      <c r="D109" s="248" t="s">
        <v>219</v>
      </c>
      <c r="E109" s="75"/>
      <c r="F109" s="249" t="s">
        <v>295</v>
      </c>
      <c r="G109" s="75"/>
      <c r="H109" s="75"/>
      <c r="I109" s="204"/>
      <c r="J109" s="75"/>
      <c r="K109" s="75"/>
      <c r="L109" s="73"/>
      <c r="M109" s="250"/>
      <c r="N109" s="48"/>
      <c r="O109" s="48"/>
      <c r="P109" s="48"/>
      <c r="Q109" s="48"/>
      <c r="R109" s="48"/>
      <c r="S109" s="48"/>
      <c r="T109" s="96"/>
      <c r="AT109" s="25" t="s">
        <v>219</v>
      </c>
      <c r="AU109" s="25" t="s">
        <v>81</v>
      </c>
    </row>
    <row r="110" s="1" customFormat="1" ht="45.6" customHeight="1">
      <c r="B110" s="47"/>
      <c r="C110" s="236" t="s">
        <v>244</v>
      </c>
      <c r="D110" s="236" t="s">
        <v>212</v>
      </c>
      <c r="E110" s="237" t="s">
        <v>302</v>
      </c>
      <c r="F110" s="238" t="s">
        <v>303</v>
      </c>
      <c r="G110" s="239" t="s">
        <v>258</v>
      </c>
      <c r="H110" s="240">
        <v>95.947000000000003</v>
      </c>
      <c r="I110" s="241"/>
      <c r="J110" s="242">
        <f>ROUND(I110*H110,2)</f>
        <v>0</v>
      </c>
      <c r="K110" s="238" t="s">
        <v>216</v>
      </c>
      <c r="L110" s="73"/>
      <c r="M110" s="243" t="s">
        <v>21</v>
      </c>
      <c r="N110" s="244" t="s">
        <v>43</v>
      </c>
      <c r="O110" s="48"/>
      <c r="P110" s="245">
        <f>O110*H110</f>
        <v>0</v>
      </c>
      <c r="Q110" s="245">
        <v>0</v>
      </c>
      <c r="R110" s="245">
        <f>Q110*H110</f>
        <v>0</v>
      </c>
      <c r="S110" s="245">
        <v>0</v>
      </c>
      <c r="T110" s="246">
        <f>S110*H110</f>
        <v>0</v>
      </c>
      <c r="AR110" s="25" t="s">
        <v>217</v>
      </c>
      <c r="AT110" s="25" t="s">
        <v>212</v>
      </c>
      <c r="AU110" s="25" t="s">
        <v>81</v>
      </c>
      <c r="AY110" s="25" t="s">
        <v>210</v>
      </c>
      <c r="BE110" s="247">
        <f>IF(N110="základní",J110,0)</f>
        <v>0</v>
      </c>
      <c r="BF110" s="247">
        <f>IF(N110="snížená",J110,0)</f>
        <v>0</v>
      </c>
      <c r="BG110" s="247">
        <f>IF(N110="zákl. přenesená",J110,0)</f>
        <v>0</v>
      </c>
      <c r="BH110" s="247">
        <f>IF(N110="sníž. přenesená",J110,0)</f>
        <v>0</v>
      </c>
      <c r="BI110" s="247">
        <f>IF(N110="nulová",J110,0)</f>
        <v>0</v>
      </c>
      <c r="BJ110" s="25" t="s">
        <v>79</v>
      </c>
      <c r="BK110" s="247">
        <f>ROUND(I110*H110,2)</f>
        <v>0</v>
      </c>
      <c r="BL110" s="25" t="s">
        <v>217</v>
      </c>
      <c r="BM110" s="25" t="s">
        <v>1458</v>
      </c>
    </row>
    <row r="111" s="1" customFormat="1">
      <c r="B111" s="47"/>
      <c r="C111" s="75"/>
      <c r="D111" s="248" t="s">
        <v>219</v>
      </c>
      <c r="E111" s="75"/>
      <c r="F111" s="249" t="s">
        <v>305</v>
      </c>
      <c r="G111" s="75"/>
      <c r="H111" s="75"/>
      <c r="I111" s="204"/>
      <c r="J111" s="75"/>
      <c r="K111" s="75"/>
      <c r="L111" s="73"/>
      <c r="M111" s="250"/>
      <c r="N111" s="48"/>
      <c r="O111" s="48"/>
      <c r="P111" s="48"/>
      <c r="Q111" s="48"/>
      <c r="R111" s="48"/>
      <c r="S111" s="48"/>
      <c r="T111" s="96"/>
      <c r="AT111" s="25" t="s">
        <v>219</v>
      </c>
      <c r="AU111" s="25" t="s">
        <v>81</v>
      </c>
    </row>
    <row r="112" s="12" customFormat="1">
      <c r="B112" s="251"/>
      <c r="C112" s="252"/>
      <c r="D112" s="248" t="s">
        <v>221</v>
      </c>
      <c r="E112" s="253" t="s">
        <v>21</v>
      </c>
      <c r="F112" s="254" t="s">
        <v>1451</v>
      </c>
      <c r="G112" s="252"/>
      <c r="H112" s="253" t="s">
        <v>21</v>
      </c>
      <c r="I112" s="255"/>
      <c r="J112" s="252"/>
      <c r="K112" s="252"/>
      <c r="L112" s="256"/>
      <c r="M112" s="257"/>
      <c r="N112" s="258"/>
      <c r="O112" s="258"/>
      <c r="P112" s="258"/>
      <c r="Q112" s="258"/>
      <c r="R112" s="258"/>
      <c r="S112" s="258"/>
      <c r="T112" s="259"/>
      <c r="AT112" s="260" t="s">
        <v>221</v>
      </c>
      <c r="AU112" s="260" t="s">
        <v>81</v>
      </c>
      <c r="AV112" s="12" t="s">
        <v>79</v>
      </c>
      <c r="AW112" s="12" t="s">
        <v>35</v>
      </c>
      <c r="AX112" s="12" t="s">
        <v>72</v>
      </c>
      <c r="AY112" s="260" t="s">
        <v>210</v>
      </c>
    </row>
    <row r="113" s="13" customFormat="1">
      <c r="B113" s="261"/>
      <c r="C113" s="262"/>
      <c r="D113" s="248" t="s">
        <v>221</v>
      </c>
      <c r="E113" s="263" t="s">
        <v>21</v>
      </c>
      <c r="F113" s="264" t="s">
        <v>1459</v>
      </c>
      <c r="G113" s="262"/>
      <c r="H113" s="265">
        <v>3.29</v>
      </c>
      <c r="I113" s="266"/>
      <c r="J113" s="262"/>
      <c r="K113" s="262"/>
      <c r="L113" s="267"/>
      <c r="M113" s="268"/>
      <c r="N113" s="269"/>
      <c r="O113" s="269"/>
      <c r="P113" s="269"/>
      <c r="Q113" s="269"/>
      <c r="R113" s="269"/>
      <c r="S113" s="269"/>
      <c r="T113" s="270"/>
      <c r="AT113" s="271" t="s">
        <v>221</v>
      </c>
      <c r="AU113" s="271" t="s">
        <v>81</v>
      </c>
      <c r="AV113" s="13" t="s">
        <v>81</v>
      </c>
      <c r="AW113" s="13" t="s">
        <v>35</v>
      </c>
      <c r="AX113" s="13" t="s">
        <v>72</v>
      </c>
      <c r="AY113" s="271" t="s">
        <v>210</v>
      </c>
    </row>
    <row r="114" s="13" customFormat="1">
      <c r="B114" s="261"/>
      <c r="C114" s="262"/>
      <c r="D114" s="248" t="s">
        <v>221</v>
      </c>
      <c r="E114" s="263" t="s">
        <v>21</v>
      </c>
      <c r="F114" s="264" t="s">
        <v>1460</v>
      </c>
      <c r="G114" s="262"/>
      <c r="H114" s="265">
        <v>30.719999999999999</v>
      </c>
      <c r="I114" s="266"/>
      <c r="J114" s="262"/>
      <c r="K114" s="262"/>
      <c r="L114" s="267"/>
      <c r="M114" s="268"/>
      <c r="N114" s="269"/>
      <c r="O114" s="269"/>
      <c r="P114" s="269"/>
      <c r="Q114" s="269"/>
      <c r="R114" s="269"/>
      <c r="S114" s="269"/>
      <c r="T114" s="270"/>
      <c r="AT114" s="271" t="s">
        <v>221</v>
      </c>
      <c r="AU114" s="271" t="s">
        <v>81</v>
      </c>
      <c r="AV114" s="13" t="s">
        <v>81</v>
      </c>
      <c r="AW114" s="13" t="s">
        <v>35</v>
      </c>
      <c r="AX114" s="13" t="s">
        <v>72</v>
      </c>
      <c r="AY114" s="271" t="s">
        <v>210</v>
      </c>
    </row>
    <row r="115" s="13" customFormat="1">
      <c r="B115" s="261"/>
      <c r="C115" s="262"/>
      <c r="D115" s="248" t="s">
        <v>221</v>
      </c>
      <c r="E115" s="263" t="s">
        <v>21</v>
      </c>
      <c r="F115" s="264" t="s">
        <v>1461</v>
      </c>
      <c r="G115" s="262"/>
      <c r="H115" s="265">
        <v>6.1799999999999997</v>
      </c>
      <c r="I115" s="266"/>
      <c r="J115" s="262"/>
      <c r="K115" s="262"/>
      <c r="L115" s="267"/>
      <c r="M115" s="268"/>
      <c r="N115" s="269"/>
      <c r="O115" s="269"/>
      <c r="P115" s="269"/>
      <c r="Q115" s="269"/>
      <c r="R115" s="269"/>
      <c r="S115" s="269"/>
      <c r="T115" s="270"/>
      <c r="AT115" s="271" t="s">
        <v>221</v>
      </c>
      <c r="AU115" s="271" t="s">
        <v>81</v>
      </c>
      <c r="AV115" s="13" t="s">
        <v>81</v>
      </c>
      <c r="AW115" s="13" t="s">
        <v>35</v>
      </c>
      <c r="AX115" s="13" t="s">
        <v>72</v>
      </c>
      <c r="AY115" s="271" t="s">
        <v>210</v>
      </c>
    </row>
    <row r="116" s="12" customFormat="1">
      <c r="B116" s="251"/>
      <c r="C116" s="252"/>
      <c r="D116" s="248" t="s">
        <v>221</v>
      </c>
      <c r="E116" s="253" t="s">
        <v>21</v>
      </c>
      <c r="F116" s="254" t="s">
        <v>1462</v>
      </c>
      <c r="G116" s="252"/>
      <c r="H116" s="253" t="s">
        <v>21</v>
      </c>
      <c r="I116" s="255"/>
      <c r="J116" s="252"/>
      <c r="K116" s="252"/>
      <c r="L116" s="256"/>
      <c r="M116" s="257"/>
      <c r="N116" s="258"/>
      <c r="O116" s="258"/>
      <c r="P116" s="258"/>
      <c r="Q116" s="258"/>
      <c r="R116" s="258"/>
      <c r="S116" s="258"/>
      <c r="T116" s="259"/>
      <c r="AT116" s="260" t="s">
        <v>221</v>
      </c>
      <c r="AU116" s="260" t="s">
        <v>81</v>
      </c>
      <c r="AV116" s="12" t="s">
        <v>79</v>
      </c>
      <c r="AW116" s="12" t="s">
        <v>35</v>
      </c>
      <c r="AX116" s="12" t="s">
        <v>72</v>
      </c>
      <c r="AY116" s="260" t="s">
        <v>210</v>
      </c>
    </row>
    <row r="117" s="13" customFormat="1">
      <c r="B117" s="261"/>
      <c r="C117" s="262"/>
      <c r="D117" s="248" t="s">
        <v>221</v>
      </c>
      <c r="E117" s="263" t="s">
        <v>21</v>
      </c>
      <c r="F117" s="264" t="s">
        <v>1463</v>
      </c>
      <c r="G117" s="262"/>
      <c r="H117" s="265">
        <v>55.756999999999998</v>
      </c>
      <c r="I117" s="266"/>
      <c r="J117" s="262"/>
      <c r="K117" s="262"/>
      <c r="L117" s="267"/>
      <c r="M117" s="268"/>
      <c r="N117" s="269"/>
      <c r="O117" s="269"/>
      <c r="P117" s="269"/>
      <c r="Q117" s="269"/>
      <c r="R117" s="269"/>
      <c r="S117" s="269"/>
      <c r="T117" s="270"/>
      <c r="AT117" s="271" t="s">
        <v>221</v>
      </c>
      <c r="AU117" s="271" t="s">
        <v>81</v>
      </c>
      <c r="AV117" s="13" t="s">
        <v>81</v>
      </c>
      <c r="AW117" s="13" t="s">
        <v>35</v>
      </c>
      <c r="AX117" s="13" t="s">
        <v>72</v>
      </c>
      <c r="AY117" s="271" t="s">
        <v>210</v>
      </c>
    </row>
    <row r="118" s="14" customFormat="1">
      <c r="B118" s="272"/>
      <c r="C118" s="273"/>
      <c r="D118" s="248" t="s">
        <v>221</v>
      </c>
      <c r="E118" s="274" t="s">
        <v>21</v>
      </c>
      <c r="F118" s="275" t="s">
        <v>227</v>
      </c>
      <c r="G118" s="273"/>
      <c r="H118" s="276">
        <v>95.947000000000003</v>
      </c>
      <c r="I118" s="277"/>
      <c r="J118" s="273"/>
      <c r="K118" s="273"/>
      <c r="L118" s="278"/>
      <c r="M118" s="279"/>
      <c r="N118" s="280"/>
      <c r="O118" s="280"/>
      <c r="P118" s="280"/>
      <c r="Q118" s="280"/>
      <c r="R118" s="280"/>
      <c r="S118" s="280"/>
      <c r="T118" s="281"/>
      <c r="AT118" s="282" t="s">
        <v>221</v>
      </c>
      <c r="AU118" s="282" t="s">
        <v>81</v>
      </c>
      <c r="AV118" s="14" t="s">
        <v>217</v>
      </c>
      <c r="AW118" s="14" t="s">
        <v>35</v>
      </c>
      <c r="AX118" s="14" t="s">
        <v>79</v>
      </c>
      <c r="AY118" s="282" t="s">
        <v>210</v>
      </c>
    </row>
    <row r="119" s="1" customFormat="1" ht="45.6" customHeight="1">
      <c r="B119" s="47"/>
      <c r="C119" s="236" t="s">
        <v>248</v>
      </c>
      <c r="D119" s="236" t="s">
        <v>212</v>
      </c>
      <c r="E119" s="237" t="s">
        <v>308</v>
      </c>
      <c r="F119" s="238" t="s">
        <v>309</v>
      </c>
      <c r="G119" s="239" t="s">
        <v>258</v>
      </c>
      <c r="H119" s="240">
        <v>959.47000000000003</v>
      </c>
      <c r="I119" s="241"/>
      <c r="J119" s="242">
        <f>ROUND(I119*H119,2)</f>
        <v>0</v>
      </c>
      <c r="K119" s="238" t="s">
        <v>216</v>
      </c>
      <c r="L119" s="73"/>
      <c r="M119" s="243" t="s">
        <v>21</v>
      </c>
      <c r="N119" s="244" t="s">
        <v>43</v>
      </c>
      <c r="O119" s="48"/>
      <c r="P119" s="245">
        <f>O119*H119</f>
        <v>0</v>
      </c>
      <c r="Q119" s="245">
        <v>0</v>
      </c>
      <c r="R119" s="245">
        <f>Q119*H119</f>
        <v>0</v>
      </c>
      <c r="S119" s="245">
        <v>0</v>
      </c>
      <c r="T119" s="246">
        <f>S119*H119</f>
        <v>0</v>
      </c>
      <c r="AR119" s="25" t="s">
        <v>217</v>
      </c>
      <c r="AT119" s="25" t="s">
        <v>212</v>
      </c>
      <c r="AU119" s="25" t="s">
        <v>81</v>
      </c>
      <c r="AY119" s="25" t="s">
        <v>210</v>
      </c>
      <c r="BE119" s="247">
        <f>IF(N119="základní",J119,0)</f>
        <v>0</v>
      </c>
      <c r="BF119" s="247">
        <f>IF(N119="snížená",J119,0)</f>
        <v>0</v>
      </c>
      <c r="BG119" s="247">
        <f>IF(N119="zákl. přenesená",J119,0)</f>
        <v>0</v>
      </c>
      <c r="BH119" s="247">
        <f>IF(N119="sníž. přenesená",J119,0)</f>
        <v>0</v>
      </c>
      <c r="BI119" s="247">
        <f>IF(N119="nulová",J119,0)</f>
        <v>0</v>
      </c>
      <c r="BJ119" s="25" t="s">
        <v>79</v>
      </c>
      <c r="BK119" s="247">
        <f>ROUND(I119*H119,2)</f>
        <v>0</v>
      </c>
      <c r="BL119" s="25" t="s">
        <v>217</v>
      </c>
      <c r="BM119" s="25" t="s">
        <v>1464</v>
      </c>
    </row>
    <row r="120" s="1" customFormat="1">
      <c r="B120" s="47"/>
      <c r="C120" s="75"/>
      <c r="D120" s="248" t="s">
        <v>219</v>
      </c>
      <c r="E120" s="75"/>
      <c r="F120" s="249" t="s">
        <v>305</v>
      </c>
      <c r="G120" s="75"/>
      <c r="H120" s="75"/>
      <c r="I120" s="204"/>
      <c r="J120" s="75"/>
      <c r="K120" s="75"/>
      <c r="L120" s="73"/>
      <c r="M120" s="250"/>
      <c r="N120" s="48"/>
      <c r="O120" s="48"/>
      <c r="P120" s="48"/>
      <c r="Q120" s="48"/>
      <c r="R120" s="48"/>
      <c r="S120" s="48"/>
      <c r="T120" s="96"/>
      <c r="AT120" s="25" t="s">
        <v>219</v>
      </c>
      <c r="AU120" s="25" t="s">
        <v>81</v>
      </c>
    </row>
    <row r="121" s="13" customFormat="1">
      <c r="B121" s="261"/>
      <c r="C121" s="262"/>
      <c r="D121" s="248" t="s">
        <v>221</v>
      </c>
      <c r="E121" s="262"/>
      <c r="F121" s="264" t="s">
        <v>1465</v>
      </c>
      <c r="G121" s="262"/>
      <c r="H121" s="265">
        <v>959.47000000000003</v>
      </c>
      <c r="I121" s="266"/>
      <c r="J121" s="262"/>
      <c r="K121" s="262"/>
      <c r="L121" s="267"/>
      <c r="M121" s="268"/>
      <c r="N121" s="269"/>
      <c r="O121" s="269"/>
      <c r="P121" s="269"/>
      <c r="Q121" s="269"/>
      <c r="R121" s="269"/>
      <c r="S121" s="269"/>
      <c r="T121" s="270"/>
      <c r="AT121" s="271" t="s">
        <v>221</v>
      </c>
      <c r="AU121" s="271" t="s">
        <v>81</v>
      </c>
      <c r="AV121" s="13" t="s">
        <v>81</v>
      </c>
      <c r="AW121" s="13" t="s">
        <v>6</v>
      </c>
      <c r="AX121" s="13" t="s">
        <v>79</v>
      </c>
      <c r="AY121" s="271" t="s">
        <v>210</v>
      </c>
    </row>
    <row r="122" s="1" customFormat="1" ht="14.4" customHeight="1">
      <c r="B122" s="47"/>
      <c r="C122" s="236" t="s">
        <v>255</v>
      </c>
      <c r="D122" s="236" t="s">
        <v>212</v>
      </c>
      <c r="E122" s="237" t="s">
        <v>312</v>
      </c>
      <c r="F122" s="238" t="s">
        <v>313</v>
      </c>
      <c r="G122" s="239" t="s">
        <v>258</v>
      </c>
      <c r="H122" s="240">
        <v>95.947000000000003</v>
      </c>
      <c r="I122" s="241"/>
      <c r="J122" s="242">
        <f>ROUND(I122*H122,2)</f>
        <v>0</v>
      </c>
      <c r="K122" s="238" t="s">
        <v>216</v>
      </c>
      <c r="L122" s="73"/>
      <c r="M122" s="243" t="s">
        <v>21</v>
      </c>
      <c r="N122" s="244" t="s">
        <v>43</v>
      </c>
      <c r="O122" s="48"/>
      <c r="P122" s="245">
        <f>O122*H122</f>
        <v>0</v>
      </c>
      <c r="Q122" s="245">
        <v>0</v>
      </c>
      <c r="R122" s="245">
        <f>Q122*H122</f>
        <v>0</v>
      </c>
      <c r="S122" s="245">
        <v>0</v>
      </c>
      <c r="T122" s="246">
        <f>S122*H122</f>
        <v>0</v>
      </c>
      <c r="AR122" s="25" t="s">
        <v>217</v>
      </c>
      <c r="AT122" s="25" t="s">
        <v>212</v>
      </c>
      <c r="AU122" s="25" t="s">
        <v>81</v>
      </c>
      <c r="AY122" s="25" t="s">
        <v>210</v>
      </c>
      <c r="BE122" s="247">
        <f>IF(N122="základní",J122,0)</f>
        <v>0</v>
      </c>
      <c r="BF122" s="247">
        <f>IF(N122="snížená",J122,0)</f>
        <v>0</v>
      </c>
      <c r="BG122" s="247">
        <f>IF(N122="zákl. přenesená",J122,0)</f>
        <v>0</v>
      </c>
      <c r="BH122" s="247">
        <f>IF(N122="sníž. přenesená",J122,0)</f>
        <v>0</v>
      </c>
      <c r="BI122" s="247">
        <f>IF(N122="nulová",J122,0)</f>
        <v>0</v>
      </c>
      <c r="BJ122" s="25" t="s">
        <v>79</v>
      </c>
      <c r="BK122" s="247">
        <f>ROUND(I122*H122,2)</f>
        <v>0</v>
      </c>
      <c r="BL122" s="25" t="s">
        <v>217</v>
      </c>
      <c r="BM122" s="25" t="s">
        <v>1466</v>
      </c>
    </row>
    <row r="123" s="1" customFormat="1">
      <c r="B123" s="47"/>
      <c r="C123" s="75"/>
      <c r="D123" s="248" t="s">
        <v>219</v>
      </c>
      <c r="E123" s="75"/>
      <c r="F123" s="249" t="s">
        <v>315</v>
      </c>
      <c r="G123" s="75"/>
      <c r="H123" s="75"/>
      <c r="I123" s="204"/>
      <c r="J123" s="75"/>
      <c r="K123" s="75"/>
      <c r="L123" s="73"/>
      <c r="M123" s="250"/>
      <c r="N123" s="48"/>
      <c r="O123" s="48"/>
      <c r="P123" s="48"/>
      <c r="Q123" s="48"/>
      <c r="R123" s="48"/>
      <c r="S123" s="48"/>
      <c r="T123" s="96"/>
      <c r="AT123" s="25" t="s">
        <v>219</v>
      </c>
      <c r="AU123" s="25" t="s">
        <v>81</v>
      </c>
    </row>
    <row r="124" s="1" customFormat="1" ht="34.2" customHeight="1">
      <c r="B124" s="47"/>
      <c r="C124" s="236" t="s">
        <v>262</v>
      </c>
      <c r="D124" s="236" t="s">
        <v>212</v>
      </c>
      <c r="E124" s="237" t="s">
        <v>316</v>
      </c>
      <c r="F124" s="238" t="s">
        <v>317</v>
      </c>
      <c r="G124" s="239" t="s">
        <v>318</v>
      </c>
      <c r="H124" s="240">
        <v>182.29900000000001</v>
      </c>
      <c r="I124" s="241"/>
      <c r="J124" s="242">
        <f>ROUND(I124*H124,2)</f>
        <v>0</v>
      </c>
      <c r="K124" s="238" t="s">
        <v>216</v>
      </c>
      <c r="L124" s="73"/>
      <c r="M124" s="243" t="s">
        <v>21</v>
      </c>
      <c r="N124" s="244" t="s">
        <v>43</v>
      </c>
      <c r="O124" s="48"/>
      <c r="P124" s="245">
        <f>O124*H124</f>
        <v>0</v>
      </c>
      <c r="Q124" s="245">
        <v>0</v>
      </c>
      <c r="R124" s="245">
        <f>Q124*H124</f>
        <v>0</v>
      </c>
      <c r="S124" s="245">
        <v>0</v>
      </c>
      <c r="T124" s="246">
        <f>S124*H124</f>
        <v>0</v>
      </c>
      <c r="AR124" s="25" t="s">
        <v>217</v>
      </c>
      <c r="AT124" s="25" t="s">
        <v>212</v>
      </c>
      <c r="AU124" s="25" t="s">
        <v>81</v>
      </c>
      <c r="AY124" s="25" t="s">
        <v>210</v>
      </c>
      <c r="BE124" s="247">
        <f>IF(N124="základní",J124,0)</f>
        <v>0</v>
      </c>
      <c r="BF124" s="247">
        <f>IF(N124="snížená",J124,0)</f>
        <v>0</v>
      </c>
      <c r="BG124" s="247">
        <f>IF(N124="zákl. přenesená",J124,0)</f>
        <v>0</v>
      </c>
      <c r="BH124" s="247">
        <f>IF(N124="sníž. přenesená",J124,0)</f>
        <v>0</v>
      </c>
      <c r="BI124" s="247">
        <f>IF(N124="nulová",J124,0)</f>
        <v>0</v>
      </c>
      <c r="BJ124" s="25" t="s">
        <v>79</v>
      </c>
      <c r="BK124" s="247">
        <f>ROUND(I124*H124,2)</f>
        <v>0</v>
      </c>
      <c r="BL124" s="25" t="s">
        <v>217</v>
      </c>
      <c r="BM124" s="25" t="s">
        <v>1467</v>
      </c>
    </row>
    <row r="125" s="1" customFormat="1">
      <c r="B125" s="47"/>
      <c r="C125" s="75"/>
      <c r="D125" s="248" t="s">
        <v>219</v>
      </c>
      <c r="E125" s="75"/>
      <c r="F125" s="249" t="s">
        <v>320</v>
      </c>
      <c r="G125" s="75"/>
      <c r="H125" s="75"/>
      <c r="I125" s="204"/>
      <c r="J125" s="75"/>
      <c r="K125" s="75"/>
      <c r="L125" s="73"/>
      <c r="M125" s="250"/>
      <c r="N125" s="48"/>
      <c r="O125" s="48"/>
      <c r="P125" s="48"/>
      <c r="Q125" s="48"/>
      <c r="R125" s="48"/>
      <c r="S125" s="48"/>
      <c r="T125" s="96"/>
      <c r="AT125" s="25" t="s">
        <v>219</v>
      </c>
      <c r="AU125" s="25" t="s">
        <v>81</v>
      </c>
    </row>
    <row r="126" s="13" customFormat="1">
      <c r="B126" s="261"/>
      <c r="C126" s="262"/>
      <c r="D126" s="248" t="s">
        <v>221</v>
      </c>
      <c r="E126" s="262"/>
      <c r="F126" s="264" t="s">
        <v>1468</v>
      </c>
      <c r="G126" s="262"/>
      <c r="H126" s="265">
        <v>182.29900000000001</v>
      </c>
      <c r="I126" s="266"/>
      <c r="J126" s="262"/>
      <c r="K126" s="262"/>
      <c r="L126" s="267"/>
      <c r="M126" s="268"/>
      <c r="N126" s="269"/>
      <c r="O126" s="269"/>
      <c r="P126" s="269"/>
      <c r="Q126" s="269"/>
      <c r="R126" s="269"/>
      <c r="S126" s="269"/>
      <c r="T126" s="270"/>
      <c r="AT126" s="271" t="s">
        <v>221</v>
      </c>
      <c r="AU126" s="271" t="s">
        <v>81</v>
      </c>
      <c r="AV126" s="13" t="s">
        <v>81</v>
      </c>
      <c r="AW126" s="13" t="s">
        <v>6</v>
      </c>
      <c r="AX126" s="13" t="s">
        <v>79</v>
      </c>
      <c r="AY126" s="271" t="s">
        <v>210</v>
      </c>
    </row>
    <row r="127" s="1" customFormat="1" ht="34.2" customHeight="1">
      <c r="B127" s="47"/>
      <c r="C127" s="236" t="s">
        <v>270</v>
      </c>
      <c r="D127" s="236" t="s">
        <v>212</v>
      </c>
      <c r="E127" s="237" t="s">
        <v>839</v>
      </c>
      <c r="F127" s="238" t="s">
        <v>840</v>
      </c>
      <c r="G127" s="239" t="s">
        <v>258</v>
      </c>
      <c r="H127" s="240">
        <v>157.31800000000001</v>
      </c>
      <c r="I127" s="241"/>
      <c r="J127" s="242">
        <f>ROUND(I127*H127,2)</f>
        <v>0</v>
      </c>
      <c r="K127" s="238" t="s">
        <v>216</v>
      </c>
      <c r="L127" s="73"/>
      <c r="M127" s="243" t="s">
        <v>21</v>
      </c>
      <c r="N127" s="244" t="s">
        <v>43</v>
      </c>
      <c r="O127" s="48"/>
      <c r="P127" s="245">
        <f>O127*H127</f>
        <v>0</v>
      </c>
      <c r="Q127" s="245">
        <v>0</v>
      </c>
      <c r="R127" s="245">
        <f>Q127*H127</f>
        <v>0</v>
      </c>
      <c r="S127" s="245">
        <v>0</v>
      </c>
      <c r="T127" s="246">
        <f>S127*H127</f>
        <v>0</v>
      </c>
      <c r="AR127" s="25" t="s">
        <v>217</v>
      </c>
      <c r="AT127" s="25" t="s">
        <v>212</v>
      </c>
      <c r="AU127" s="25" t="s">
        <v>81</v>
      </c>
      <c r="AY127" s="25" t="s">
        <v>210</v>
      </c>
      <c r="BE127" s="247">
        <f>IF(N127="základní",J127,0)</f>
        <v>0</v>
      </c>
      <c r="BF127" s="247">
        <f>IF(N127="snížená",J127,0)</f>
        <v>0</v>
      </c>
      <c r="BG127" s="247">
        <f>IF(N127="zákl. přenesená",J127,0)</f>
        <v>0</v>
      </c>
      <c r="BH127" s="247">
        <f>IF(N127="sníž. přenesená",J127,0)</f>
        <v>0</v>
      </c>
      <c r="BI127" s="247">
        <f>IF(N127="nulová",J127,0)</f>
        <v>0</v>
      </c>
      <c r="BJ127" s="25" t="s">
        <v>79</v>
      </c>
      <c r="BK127" s="247">
        <f>ROUND(I127*H127,2)</f>
        <v>0</v>
      </c>
      <c r="BL127" s="25" t="s">
        <v>217</v>
      </c>
      <c r="BM127" s="25" t="s">
        <v>1469</v>
      </c>
    </row>
    <row r="128" s="1" customFormat="1">
      <c r="B128" s="47"/>
      <c r="C128" s="75"/>
      <c r="D128" s="248" t="s">
        <v>219</v>
      </c>
      <c r="E128" s="75"/>
      <c r="F128" s="283" t="s">
        <v>326</v>
      </c>
      <c r="G128" s="75"/>
      <c r="H128" s="75"/>
      <c r="I128" s="204"/>
      <c r="J128" s="75"/>
      <c r="K128" s="75"/>
      <c r="L128" s="73"/>
      <c r="M128" s="250"/>
      <c r="N128" s="48"/>
      <c r="O128" s="48"/>
      <c r="P128" s="48"/>
      <c r="Q128" s="48"/>
      <c r="R128" s="48"/>
      <c r="S128" s="48"/>
      <c r="T128" s="96"/>
      <c r="AT128" s="25" t="s">
        <v>219</v>
      </c>
      <c r="AU128" s="25" t="s">
        <v>81</v>
      </c>
    </row>
    <row r="129" s="12" customFormat="1">
      <c r="B129" s="251"/>
      <c r="C129" s="252"/>
      <c r="D129" s="248" t="s">
        <v>221</v>
      </c>
      <c r="E129" s="253" t="s">
        <v>21</v>
      </c>
      <c r="F129" s="254" t="s">
        <v>1451</v>
      </c>
      <c r="G129" s="252"/>
      <c r="H129" s="253" t="s">
        <v>21</v>
      </c>
      <c r="I129" s="255"/>
      <c r="J129" s="252"/>
      <c r="K129" s="252"/>
      <c r="L129" s="256"/>
      <c r="M129" s="257"/>
      <c r="N129" s="258"/>
      <c r="O129" s="258"/>
      <c r="P129" s="258"/>
      <c r="Q129" s="258"/>
      <c r="R129" s="258"/>
      <c r="S129" s="258"/>
      <c r="T129" s="259"/>
      <c r="AT129" s="260" t="s">
        <v>221</v>
      </c>
      <c r="AU129" s="260" t="s">
        <v>81</v>
      </c>
      <c r="AV129" s="12" t="s">
        <v>79</v>
      </c>
      <c r="AW129" s="12" t="s">
        <v>35</v>
      </c>
      <c r="AX129" s="12" t="s">
        <v>72</v>
      </c>
      <c r="AY129" s="260" t="s">
        <v>210</v>
      </c>
    </row>
    <row r="130" s="13" customFormat="1">
      <c r="B130" s="261"/>
      <c r="C130" s="262"/>
      <c r="D130" s="248" t="s">
        <v>221</v>
      </c>
      <c r="E130" s="263" t="s">
        <v>21</v>
      </c>
      <c r="F130" s="264" t="s">
        <v>1470</v>
      </c>
      <c r="G130" s="262"/>
      <c r="H130" s="265">
        <v>253.26499999999999</v>
      </c>
      <c r="I130" s="266"/>
      <c r="J130" s="262"/>
      <c r="K130" s="262"/>
      <c r="L130" s="267"/>
      <c r="M130" s="268"/>
      <c r="N130" s="269"/>
      <c r="O130" s="269"/>
      <c r="P130" s="269"/>
      <c r="Q130" s="269"/>
      <c r="R130" s="269"/>
      <c r="S130" s="269"/>
      <c r="T130" s="270"/>
      <c r="AT130" s="271" t="s">
        <v>221</v>
      </c>
      <c r="AU130" s="271" t="s">
        <v>81</v>
      </c>
      <c r="AV130" s="13" t="s">
        <v>81</v>
      </c>
      <c r="AW130" s="13" t="s">
        <v>35</v>
      </c>
      <c r="AX130" s="13" t="s">
        <v>72</v>
      </c>
      <c r="AY130" s="271" t="s">
        <v>210</v>
      </c>
    </row>
    <row r="131" s="13" customFormat="1">
      <c r="B131" s="261"/>
      <c r="C131" s="262"/>
      <c r="D131" s="248" t="s">
        <v>221</v>
      </c>
      <c r="E131" s="263" t="s">
        <v>21</v>
      </c>
      <c r="F131" s="264" t="s">
        <v>1471</v>
      </c>
      <c r="G131" s="262"/>
      <c r="H131" s="265">
        <v>-3.29</v>
      </c>
      <c r="I131" s="266"/>
      <c r="J131" s="262"/>
      <c r="K131" s="262"/>
      <c r="L131" s="267"/>
      <c r="M131" s="268"/>
      <c r="N131" s="269"/>
      <c r="O131" s="269"/>
      <c r="P131" s="269"/>
      <c r="Q131" s="269"/>
      <c r="R131" s="269"/>
      <c r="S131" s="269"/>
      <c r="T131" s="270"/>
      <c r="AT131" s="271" t="s">
        <v>221</v>
      </c>
      <c r="AU131" s="271" t="s">
        <v>81</v>
      </c>
      <c r="AV131" s="13" t="s">
        <v>81</v>
      </c>
      <c r="AW131" s="13" t="s">
        <v>35</v>
      </c>
      <c r="AX131" s="13" t="s">
        <v>72</v>
      </c>
      <c r="AY131" s="271" t="s">
        <v>210</v>
      </c>
    </row>
    <row r="132" s="13" customFormat="1">
      <c r="B132" s="261"/>
      <c r="C132" s="262"/>
      <c r="D132" s="248" t="s">
        <v>221</v>
      </c>
      <c r="E132" s="263" t="s">
        <v>21</v>
      </c>
      <c r="F132" s="264" t="s">
        <v>1472</v>
      </c>
      <c r="G132" s="262"/>
      <c r="H132" s="265">
        <v>-30.719999999999999</v>
      </c>
      <c r="I132" s="266"/>
      <c r="J132" s="262"/>
      <c r="K132" s="262"/>
      <c r="L132" s="267"/>
      <c r="M132" s="268"/>
      <c r="N132" s="269"/>
      <c r="O132" s="269"/>
      <c r="P132" s="269"/>
      <c r="Q132" s="269"/>
      <c r="R132" s="269"/>
      <c r="S132" s="269"/>
      <c r="T132" s="270"/>
      <c r="AT132" s="271" t="s">
        <v>221</v>
      </c>
      <c r="AU132" s="271" t="s">
        <v>81</v>
      </c>
      <c r="AV132" s="13" t="s">
        <v>81</v>
      </c>
      <c r="AW132" s="13" t="s">
        <v>35</v>
      </c>
      <c r="AX132" s="13" t="s">
        <v>72</v>
      </c>
      <c r="AY132" s="271" t="s">
        <v>210</v>
      </c>
    </row>
    <row r="133" s="13" customFormat="1">
      <c r="B133" s="261"/>
      <c r="C133" s="262"/>
      <c r="D133" s="248" t="s">
        <v>221</v>
      </c>
      <c r="E133" s="263" t="s">
        <v>21</v>
      </c>
      <c r="F133" s="264" t="s">
        <v>1473</v>
      </c>
      <c r="G133" s="262"/>
      <c r="H133" s="265">
        <v>-6.1799999999999997</v>
      </c>
      <c r="I133" s="266"/>
      <c r="J133" s="262"/>
      <c r="K133" s="262"/>
      <c r="L133" s="267"/>
      <c r="M133" s="268"/>
      <c r="N133" s="269"/>
      <c r="O133" s="269"/>
      <c r="P133" s="269"/>
      <c r="Q133" s="269"/>
      <c r="R133" s="269"/>
      <c r="S133" s="269"/>
      <c r="T133" s="270"/>
      <c r="AT133" s="271" t="s">
        <v>221</v>
      </c>
      <c r="AU133" s="271" t="s">
        <v>81</v>
      </c>
      <c r="AV133" s="13" t="s">
        <v>81</v>
      </c>
      <c r="AW133" s="13" t="s">
        <v>35</v>
      </c>
      <c r="AX133" s="13" t="s">
        <v>72</v>
      </c>
      <c r="AY133" s="271" t="s">
        <v>210</v>
      </c>
    </row>
    <row r="134" s="12" customFormat="1">
      <c r="B134" s="251"/>
      <c r="C134" s="252"/>
      <c r="D134" s="248" t="s">
        <v>221</v>
      </c>
      <c r="E134" s="253" t="s">
        <v>21</v>
      </c>
      <c r="F134" s="254" t="s">
        <v>1462</v>
      </c>
      <c r="G134" s="252"/>
      <c r="H134" s="253" t="s">
        <v>21</v>
      </c>
      <c r="I134" s="255"/>
      <c r="J134" s="252"/>
      <c r="K134" s="252"/>
      <c r="L134" s="256"/>
      <c r="M134" s="257"/>
      <c r="N134" s="258"/>
      <c r="O134" s="258"/>
      <c r="P134" s="258"/>
      <c r="Q134" s="258"/>
      <c r="R134" s="258"/>
      <c r="S134" s="258"/>
      <c r="T134" s="259"/>
      <c r="AT134" s="260" t="s">
        <v>221</v>
      </c>
      <c r="AU134" s="260" t="s">
        <v>81</v>
      </c>
      <c r="AV134" s="12" t="s">
        <v>79</v>
      </c>
      <c r="AW134" s="12" t="s">
        <v>35</v>
      </c>
      <c r="AX134" s="12" t="s">
        <v>72</v>
      </c>
      <c r="AY134" s="260" t="s">
        <v>210</v>
      </c>
    </row>
    <row r="135" s="13" customFormat="1">
      <c r="B135" s="261"/>
      <c r="C135" s="262"/>
      <c r="D135" s="248" t="s">
        <v>221</v>
      </c>
      <c r="E135" s="263" t="s">
        <v>21</v>
      </c>
      <c r="F135" s="264" t="s">
        <v>1474</v>
      </c>
      <c r="G135" s="262"/>
      <c r="H135" s="265">
        <v>-55.756999999999998</v>
      </c>
      <c r="I135" s="266"/>
      <c r="J135" s="262"/>
      <c r="K135" s="262"/>
      <c r="L135" s="267"/>
      <c r="M135" s="268"/>
      <c r="N135" s="269"/>
      <c r="O135" s="269"/>
      <c r="P135" s="269"/>
      <c r="Q135" s="269"/>
      <c r="R135" s="269"/>
      <c r="S135" s="269"/>
      <c r="T135" s="270"/>
      <c r="AT135" s="271" t="s">
        <v>221</v>
      </c>
      <c r="AU135" s="271" t="s">
        <v>81</v>
      </c>
      <c r="AV135" s="13" t="s">
        <v>81</v>
      </c>
      <c r="AW135" s="13" t="s">
        <v>35</v>
      </c>
      <c r="AX135" s="13" t="s">
        <v>72</v>
      </c>
      <c r="AY135" s="271" t="s">
        <v>210</v>
      </c>
    </row>
    <row r="136" s="14" customFormat="1">
      <c r="B136" s="272"/>
      <c r="C136" s="273"/>
      <c r="D136" s="248" t="s">
        <v>221</v>
      </c>
      <c r="E136" s="274" t="s">
        <v>21</v>
      </c>
      <c r="F136" s="275" t="s">
        <v>227</v>
      </c>
      <c r="G136" s="273"/>
      <c r="H136" s="276">
        <v>157.31800000000001</v>
      </c>
      <c r="I136" s="277"/>
      <c r="J136" s="273"/>
      <c r="K136" s="273"/>
      <c r="L136" s="278"/>
      <c r="M136" s="279"/>
      <c r="N136" s="280"/>
      <c r="O136" s="280"/>
      <c r="P136" s="280"/>
      <c r="Q136" s="280"/>
      <c r="R136" s="280"/>
      <c r="S136" s="280"/>
      <c r="T136" s="281"/>
      <c r="AT136" s="282" t="s">
        <v>221</v>
      </c>
      <c r="AU136" s="282" t="s">
        <v>81</v>
      </c>
      <c r="AV136" s="14" t="s">
        <v>217</v>
      </c>
      <c r="AW136" s="14" t="s">
        <v>35</v>
      </c>
      <c r="AX136" s="14" t="s">
        <v>79</v>
      </c>
      <c r="AY136" s="282" t="s">
        <v>210</v>
      </c>
    </row>
    <row r="137" s="11" customFormat="1" ht="29.88" customHeight="1">
      <c r="B137" s="220"/>
      <c r="C137" s="221"/>
      <c r="D137" s="222" t="s">
        <v>71</v>
      </c>
      <c r="E137" s="234" t="s">
        <v>81</v>
      </c>
      <c r="F137" s="234" t="s">
        <v>337</v>
      </c>
      <c r="G137" s="221"/>
      <c r="H137" s="221"/>
      <c r="I137" s="224"/>
      <c r="J137" s="235">
        <f>BK137</f>
        <v>0</v>
      </c>
      <c r="K137" s="221"/>
      <c r="L137" s="226"/>
      <c r="M137" s="227"/>
      <c r="N137" s="228"/>
      <c r="O137" s="228"/>
      <c r="P137" s="229">
        <f>SUM(P138:P176)</f>
        <v>0</v>
      </c>
      <c r="Q137" s="228"/>
      <c r="R137" s="229">
        <f>SUM(R138:R176)</f>
        <v>200.72255695295999</v>
      </c>
      <c r="S137" s="228"/>
      <c r="T137" s="230">
        <f>SUM(T138:T176)</f>
        <v>0</v>
      </c>
      <c r="AR137" s="231" t="s">
        <v>79</v>
      </c>
      <c r="AT137" s="232" t="s">
        <v>71</v>
      </c>
      <c r="AU137" s="232" t="s">
        <v>79</v>
      </c>
      <c r="AY137" s="231" t="s">
        <v>210</v>
      </c>
      <c r="BK137" s="233">
        <f>SUM(BK138:BK176)</f>
        <v>0</v>
      </c>
    </row>
    <row r="138" s="1" customFormat="1" ht="22.8" customHeight="1">
      <c r="B138" s="47"/>
      <c r="C138" s="236" t="s">
        <v>117</v>
      </c>
      <c r="D138" s="236" t="s">
        <v>212</v>
      </c>
      <c r="E138" s="237" t="s">
        <v>1475</v>
      </c>
      <c r="F138" s="238" t="s">
        <v>1476</v>
      </c>
      <c r="G138" s="239" t="s">
        <v>258</v>
      </c>
      <c r="H138" s="240">
        <v>55.756999999999998</v>
      </c>
      <c r="I138" s="241"/>
      <c r="J138" s="242">
        <f>ROUND(I138*H138,2)</f>
        <v>0</v>
      </c>
      <c r="K138" s="238" t="s">
        <v>216</v>
      </c>
      <c r="L138" s="73"/>
      <c r="M138" s="243" t="s">
        <v>21</v>
      </c>
      <c r="N138" s="244" t="s">
        <v>43</v>
      </c>
      <c r="O138" s="48"/>
      <c r="P138" s="245">
        <f>O138*H138</f>
        <v>0</v>
      </c>
      <c r="Q138" s="245">
        <v>1.98</v>
      </c>
      <c r="R138" s="245">
        <f>Q138*H138</f>
        <v>110.39886</v>
      </c>
      <c r="S138" s="245">
        <v>0</v>
      </c>
      <c r="T138" s="246">
        <f>S138*H138</f>
        <v>0</v>
      </c>
      <c r="AR138" s="25" t="s">
        <v>217</v>
      </c>
      <c r="AT138" s="25" t="s">
        <v>212</v>
      </c>
      <c r="AU138" s="25" t="s">
        <v>81</v>
      </c>
      <c r="AY138" s="25" t="s">
        <v>210</v>
      </c>
      <c r="BE138" s="247">
        <f>IF(N138="základní",J138,0)</f>
        <v>0</v>
      </c>
      <c r="BF138" s="247">
        <f>IF(N138="snížená",J138,0)</f>
        <v>0</v>
      </c>
      <c r="BG138" s="247">
        <f>IF(N138="zákl. přenesená",J138,0)</f>
        <v>0</v>
      </c>
      <c r="BH138" s="247">
        <f>IF(N138="sníž. přenesená",J138,0)</f>
        <v>0</v>
      </c>
      <c r="BI138" s="247">
        <f>IF(N138="nulová",J138,0)</f>
        <v>0</v>
      </c>
      <c r="BJ138" s="25" t="s">
        <v>79</v>
      </c>
      <c r="BK138" s="247">
        <f>ROUND(I138*H138,2)</f>
        <v>0</v>
      </c>
      <c r="BL138" s="25" t="s">
        <v>217</v>
      </c>
      <c r="BM138" s="25" t="s">
        <v>1477</v>
      </c>
    </row>
    <row r="139" s="1" customFormat="1">
      <c r="B139" s="47"/>
      <c r="C139" s="75"/>
      <c r="D139" s="248" t="s">
        <v>219</v>
      </c>
      <c r="E139" s="75"/>
      <c r="F139" s="249" t="s">
        <v>1478</v>
      </c>
      <c r="G139" s="75"/>
      <c r="H139" s="75"/>
      <c r="I139" s="204"/>
      <c r="J139" s="75"/>
      <c r="K139" s="75"/>
      <c r="L139" s="73"/>
      <c r="M139" s="250"/>
      <c r="N139" s="48"/>
      <c r="O139" s="48"/>
      <c r="P139" s="48"/>
      <c r="Q139" s="48"/>
      <c r="R139" s="48"/>
      <c r="S139" s="48"/>
      <c r="T139" s="96"/>
      <c r="AT139" s="25" t="s">
        <v>219</v>
      </c>
      <c r="AU139" s="25" t="s">
        <v>81</v>
      </c>
    </row>
    <row r="140" s="12" customFormat="1">
      <c r="B140" s="251"/>
      <c r="C140" s="252"/>
      <c r="D140" s="248" t="s">
        <v>221</v>
      </c>
      <c r="E140" s="253" t="s">
        <v>21</v>
      </c>
      <c r="F140" s="254" t="s">
        <v>1451</v>
      </c>
      <c r="G140" s="252"/>
      <c r="H140" s="253" t="s">
        <v>21</v>
      </c>
      <c r="I140" s="255"/>
      <c r="J140" s="252"/>
      <c r="K140" s="252"/>
      <c r="L140" s="256"/>
      <c r="M140" s="257"/>
      <c r="N140" s="258"/>
      <c r="O140" s="258"/>
      <c r="P140" s="258"/>
      <c r="Q140" s="258"/>
      <c r="R140" s="258"/>
      <c r="S140" s="258"/>
      <c r="T140" s="259"/>
      <c r="AT140" s="260" t="s">
        <v>221</v>
      </c>
      <c r="AU140" s="260" t="s">
        <v>81</v>
      </c>
      <c r="AV140" s="12" t="s">
        <v>79</v>
      </c>
      <c r="AW140" s="12" t="s">
        <v>35</v>
      </c>
      <c r="AX140" s="12" t="s">
        <v>72</v>
      </c>
      <c r="AY140" s="260" t="s">
        <v>210</v>
      </c>
    </row>
    <row r="141" s="12" customFormat="1">
      <c r="B141" s="251"/>
      <c r="C141" s="252"/>
      <c r="D141" s="248" t="s">
        <v>221</v>
      </c>
      <c r="E141" s="253" t="s">
        <v>21</v>
      </c>
      <c r="F141" s="254" t="s">
        <v>1479</v>
      </c>
      <c r="G141" s="252"/>
      <c r="H141" s="253" t="s">
        <v>21</v>
      </c>
      <c r="I141" s="255"/>
      <c r="J141" s="252"/>
      <c r="K141" s="252"/>
      <c r="L141" s="256"/>
      <c r="M141" s="257"/>
      <c r="N141" s="258"/>
      <c r="O141" s="258"/>
      <c r="P141" s="258"/>
      <c r="Q141" s="258"/>
      <c r="R141" s="258"/>
      <c r="S141" s="258"/>
      <c r="T141" s="259"/>
      <c r="AT141" s="260" t="s">
        <v>221</v>
      </c>
      <c r="AU141" s="260" t="s">
        <v>81</v>
      </c>
      <c r="AV141" s="12" t="s">
        <v>79</v>
      </c>
      <c r="AW141" s="12" t="s">
        <v>35</v>
      </c>
      <c r="AX141" s="12" t="s">
        <v>72</v>
      </c>
      <c r="AY141" s="260" t="s">
        <v>210</v>
      </c>
    </row>
    <row r="142" s="13" customFormat="1">
      <c r="B142" s="261"/>
      <c r="C142" s="262"/>
      <c r="D142" s="248" t="s">
        <v>221</v>
      </c>
      <c r="E142" s="263" t="s">
        <v>21</v>
      </c>
      <c r="F142" s="264" t="s">
        <v>1463</v>
      </c>
      <c r="G142" s="262"/>
      <c r="H142" s="265">
        <v>55.756999999999998</v>
      </c>
      <c r="I142" s="266"/>
      <c r="J142" s="262"/>
      <c r="K142" s="262"/>
      <c r="L142" s="267"/>
      <c r="M142" s="268"/>
      <c r="N142" s="269"/>
      <c r="O142" s="269"/>
      <c r="P142" s="269"/>
      <c r="Q142" s="269"/>
      <c r="R142" s="269"/>
      <c r="S142" s="269"/>
      <c r="T142" s="270"/>
      <c r="AT142" s="271" t="s">
        <v>221</v>
      </c>
      <c r="AU142" s="271" t="s">
        <v>81</v>
      </c>
      <c r="AV142" s="13" t="s">
        <v>81</v>
      </c>
      <c r="AW142" s="13" t="s">
        <v>35</v>
      </c>
      <c r="AX142" s="13" t="s">
        <v>72</v>
      </c>
      <c r="AY142" s="271" t="s">
        <v>210</v>
      </c>
    </row>
    <row r="143" s="14" customFormat="1">
      <c r="B143" s="272"/>
      <c r="C143" s="273"/>
      <c r="D143" s="248" t="s">
        <v>221</v>
      </c>
      <c r="E143" s="274" t="s">
        <v>21</v>
      </c>
      <c r="F143" s="275" t="s">
        <v>227</v>
      </c>
      <c r="G143" s="273"/>
      <c r="H143" s="276">
        <v>55.756999999999998</v>
      </c>
      <c r="I143" s="277"/>
      <c r="J143" s="273"/>
      <c r="K143" s="273"/>
      <c r="L143" s="278"/>
      <c r="M143" s="279"/>
      <c r="N143" s="280"/>
      <c r="O143" s="280"/>
      <c r="P143" s="280"/>
      <c r="Q143" s="280"/>
      <c r="R143" s="280"/>
      <c r="S143" s="280"/>
      <c r="T143" s="281"/>
      <c r="AT143" s="282" t="s">
        <v>221</v>
      </c>
      <c r="AU143" s="282" t="s">
        <v>81</v>
      </c>
      <c r="AV143" s="14" t="s">
        <v>217</v>
      </c>
      <c r="AW143" s="14" t="s">
        <v>35</v>
      </c>
      <c r="AX143" s="14" t="s">
        <v>79</v>
      </c>
      <c r="AY143" s="282" t="s">
        <v>210</v>
      </c>
    </row>
    <row r="144" s="1" customFormat="1" ht="22.8" customHeight="1">
      <c r="B144" s="47"/>
      <c r="C144" s="236" t="s">
        <v>123</v>
      </c>
      <c r="D144" s="236" t="s">
        <v>212</v>
      </c>
      <c r="E144" s="237" t="s">
        <v>848</v>
      </c>
      <c r="F144" s="238" t="s">
        <v>849</v>
      </c>
      <c r="G144" s="239" t="s">
        <v>258</v>
      </c>
      <c r="H144" s="240">
        <v>3.29</v>
      </c>
      <c r="I144" s="241"/>
      <c r="J144" s="242">
        <f>ROUND(I144*H144,2)</f>
        <v>0</v>
      </c>
      <c r="K144" s="238" t="s">
        <v>216</v>
      </c>
      <c r="L144" s="73"/>
      <c r="M144" s="243" t="s">
        <v>21</v>
      </c>
      <c r="N144" s="244" t="s">
        <v>43</v>
      </c>
      <c r="O144" s="48"/>
      <c r="P144" s="245">
        <f>O144*H144</f>
        <v>0</v>
      </c>
      <c r="Q144" s="245">
        <v>2.4532922039999998</v>
      </c>
      <c r="R144" s="245">
        <f>Q144*H144</f>
        <v>8.0713313511599996</v>
      </c>
      <c r="S144" s="245">
        <v>0</v>
      </c>
      <c r="T144" s="246">
        <f>S144*H144</f>
        <v>0</v>
      </c>
      <c r="AR144" s="25" t="s">
        <v>217</v>
      </c>
      <c r="AT144" s="25" t="s">
        <v>212</v>
      </c>
      <c r="AU144" s="25" t="s">
        <v>81</v>
      </c>
      <c r="AY144" s="25" t="s">
        <v>210</v>
      </c>
      <c r="BE144" s="247">
        <f>IF(N144="základní",J144,0)</f>
        <v>0</v>
      </c>
      <c r="BF144" s="247">
        <f>IF(N144="snížená",J144,0)</f>
        <v>0</v>
      </c>
      <c r="BG144" s="247">
        <f>IF(N144="zákl. přenesená",J144,0)</f>
        <v>0</v>
      </c>
      <c r="BH144" s="247">
        <f>IF(N144="sníž. přenesená",J144,0)</f>
        <v>0</v>
      </c>
      <c r="BI144" s="247">
        <f>IF(N144="nulová",J144,0)</f>
        <v>0</v>
      </c>
      <c r="BJ144" s="25" t="s">
        <v>79</v>
      </c>
      <c r="BK144" s="247">
        <f>ROUND(I144*H144,2)</f>
        <v>0</v>
      </c>
      <c r="BL144" s="25" t="s">
        <v>217</v>
      </c>
      <c r="BM144" s="25" t="s">
        <v>1480</v>
      </c>
    </row>
    <row r="145" s="1" customFormat="1">
      <c r="B145" s="47"/>
      <c r="C145" s="75"/>
      <c r="D145" s="248" t="s">
        <v>219</v>
      </c>
      <c r="E145" s="75"/>
      <c r="F145" s="249" t="s">
        <v>851</v>
      </c>
      <c r="G145" s="75"/>
      <c r="H145" s="75"/>
      <c r="I145" s="204"/>
      <c r="J145" s="75"/>
      <c r="K145" s="75"/>
      <c r="L145" s="73"/>
      <c r="M145" s="250"/>
      <c r="N145" s="48"/>
      <c r="O145" s="48"/>
      <c r="P145" s="48"/>
      <c r="Q145" s="48"/>
      <c r="R145" s="48"/>
      <c r="S145" s="48"/>
      <c r="T145" s="96"/>
      <c r="AT145" s="25" t="s">
        <v>219</v>
      </c>
      <c r="AU145" s="25" t="s">
        <v>81</v>
      </c>
    </row>
    <row r="146" s="12" customFormat="1">
      <c r="B146" s="251"/>
      <c r="C146" s="252"/>
      <c r="D146" s="248" t="s">
        <v>221</v>
      </c>
      <c r="E146" s="253" t="s">
        <v>21</v>
      </c>
      <c r="F146" s="254" t="s">
        <v>1451</v>
      </c>
      <c r="G146" s="252"/>
      <c r="H146" s="253" t="s">
        <v>21</v>
      </c>
      <c r="I146" s="255"/>
      <c r="J146" s="252"/>
      <c r="K146" s="252"/>
      <c r="L146" s="256"/>
      <c r="M146" s="257"/>
      <c r="N146" s="258"/>
      <c r="O146" s="258"/>
      <c r="P146" s="258"/>
      <c r="Q146" s="258"/>
      <c r="R146" s="258"/>
      <c r="S146" s="258"/>
      <c r="T146" s="259"/>
      <c r="AT146" s="260" t="s">
        <v>221</v>
      </c>
      <c r="AU146" s="260" t="s">
        <v>81</v>
      </c>
      <c r="AV146" s="12" t="s">
        <v>79</v>
      </c>
      <c r="AW146" s="12" t="s">
        <v>35</v>
      </c>
      <c r="AX146" s="12" t="s">
        <v>72</v>
      </c>
      <c r="AY146" s="260" t="s">
        <v>210</v>
      </c>
    </row>
    <row r="147" s="13" customFormat="1">
      <c r="B147" s="261"/>
      <c r="C147" s="262"/>
      <c r="D147" s="248" t="s">
        <v>221</v>
      </c>
      <c r="E147" s="263" t="s">
        <v>21</v>
      </c>
      <c r="F147" s="264" t="s">
        <v>1481</v>
      </c>
      <c r="G147" s="262"/>
      <c r="H147" s="265">
        <v>3.29</v>
      </c>
      <c r="I147" s="266"/>
      <c r="J147" s="262"/>
      <c r="K147" s="262"/>
      <c r="L147" s="267"/>
      <c r="M147" s="268"/>
      <c r="N147" s="269"/>
      <c r="O147" s="269"/>
      <c r="P147" s="269"/>
      <c r="Q147" s="269"/>
      <c r="R147" s="269"/>
      <c r="S147" s="269"/>
      <c r="T147" s="270"/>
      <c r="AT147" s="271" t="s">
        <v>221</v>
      </c>
      <c r="AU147" s="271" t="s">
        <v>81</v>
      </c>
      <c r="AV147" s="13" t="s">
        <v>81</v>
      </c>
      <c r="AW147" s="13" t="s">
        <v>35</v>
      </c>
      <c r="AX147" s="13" t="s">
        <v>79</v>
      </c>
      <c r="AY147" s="271" t="s">
        <v>210</v>
      </c>
    </row>
    <row r="148" s="1" customFormat="1" ht="14.4" customHeight="1">
      <c r="B148" s="47"/>
      <c r="C148" s="236" t="s">
        <v>288</v>
      </c>
      <c r="D148" s="236" t="s">
        <v>212</v>
      </c>
      <c r="E148" s="237" t="s">
        <v>901</v>
      </c>
      <c r="F148" s="238" t="s">
        <v>902</v>
      </c>
      <c r="G148" s="239" t="s">
        <v>215</v>
      </c>
      <c r="H148" s="240">
        <v>13.16</v>
      </c>
      <c r="I148" s="241"/>
      <c r="J148" s="242">
        <f>ROUND(I148*H148,2)</f>
        <v>0</v>
      </c>
      <c r="K148" s="238" t="s">
        <v>216</v>
      </c>
      <c r="L148" s="73"/>
      <c r="M148" s="243" t="s">
        <v>21</v>
      </c>
      <c r="N148" s="244" t="s">
        <v>43</v>
      </c>
      <c r="O148" s="48"/>
      <c r="P148" s="245">
        <f>O148*H148</f>
        <v>0</v>
      </c>
      <c r="Q148" s="245">
        <v>0.0026919000000000001</v>
      </c>
      <c r="R148" s="245">
        <f>Q148*H148</f>
        <v>0.035425404000000001</v>
      </c>
      <c r="S148" s="245">
        <v>0</v>
      </c>
      <c r="T148" s="246">
        <f>S148*H148</f>
        <v>0</v>
      </c>
      <c r="AR148" s="25" t="s">
        <v>217</v>
      </c>
      <c r="AT148" s="25" t="s">
        <v>212</v>
      </c>
      <c r="AU148" s="25" t="s">
        <v>81</v>
      </c>
      <c r="AY148" s="25" t="s">
        <v>210</v>
      </c>
      <c r="BE148" s="247">
        <f>IF(N148="základní",J148,0)</f>
        <v>0</v>
      </c>
      <c r="BF148" s="247">
        <f>IF(N148="snížená",J148,0)</f>
        <v>0</v>
      </c>
      <c r="BG148" s="247">
        <f>IF(N148="zákl. přenesená",J148,0)</f>
        <v>0</v>
      </c>
      <c r="BH148" s="247">
        <f>IF(N148="sníž. přenesená",J148,0)</f>
        <v>0</v>
      </c>
      <c r="BI148" s="247">
        <f>IF(N148="nulová",J148,0)</f>
        <v>0</v>
      </c>
      <c r="BJ148" s="25" t="s">
        <v>79</v>
      </c>
      <c r="BK148" s="247">
        <f>ROUND(I148*H148,2)</f>
        <v>0</v>
      </c>
      <c r="BL148" s="25" t="s">
        <v>217</v>
      </c>
      <c r="BM148" s="25" t="s">
        <v>1482</v>
      </c>
    </row>
    <row r="149" s="1" customFormat="1">
      <c r="B149" s="47"/>
      <c r="C149" s="75"/>
      <c r="D149" s="248" t="s">
        <v>219</v>
      </c>
      <c r="E149" s="75"/>
      <c r="F149" s="249" t="s">
        <v>904</v>
      </c>
      <c r="G149" s="75"/>
      <c r="H149" s="75"/>
      <c r="I149" s="204"/>
      <c r="J149" s="75"/>
      <c r="K149" s="75"/>
      <c r="L149" s="73"/>
      <c r="M149" s="250"/>
      <c r="N149" s="48"/>
      <c r="O149" s="48"/>
      <c r="P149" s="48"/>
      <c r="Q149" s="48"/>
      <c r="R149" s="48"/>
      <c r="S149" s="48"/>
      <c r="T149" s="96"/>
      <c r="AT149" s="25" t="s">
        <v>219</v>
      </c>
      <c r="AU149" s="25" t="s">
        <v>81</v>
      </c>
    </row>
    <row r="150" s="12" customFormat="1">
      <c r="B150" s="251"/>
      <c r="C150" s="252"/>
      <c r="D150" s="248" t="s">
        <v>221</v>
      </c>
      <c r="E150" s="253" t="s">
        <v>21</v>
      </c>
      <c r="F150" s="254" t="s">
        <v>1451</v>
      </c>
      <c r="G150" s="252"/>
      <c r="H150" s="253" t="s">
        <v>21</v>
      </c>
      <c r="I150" s="255"/>
      <c r="J150" s="252"/>
      <c r="K150" s="252"/>
      <c r="L150" s="256"/>
      <c r="M150" s="257"/>
      <c r="N150" s="258"/>
      <c r="O150" s="258"/>
      <c r="P150" s="258"/>
      <c r="Q150" s="258"/>
      <c r="R150" s="258"/>
      <c r="S150" s="258"/>
      <c r="T150" s="259"/>
      <c r="AT150" s="260" t="s">
        <v>221</v>
      </c>
      <c r="AU150" s="260" t="s">
        <v>81</v>
      </c>
      <c r="AV150" s="12" t="s">
        <v>79</v>
      </c>
      <c r="AW150" s="12" t="s">
        <v>35</v>
      </c>
      <c r="AX150" s="12" t="s">
        <v>72</v>
      </c>
      <c r="AY150" s="260" t="s">
        <v>210</v>
      </c>
    </row>
    <row r="151" s="13" customFormat="1">
      <c r="B151" s="261"/>
      <c r="C151" s="262"/>
      <c r="D151" s="248" t="s">
        <v>221</v>
      </c>
      <c r="E151" s="263" t="s">
        <v>21</v>
      </c>
      <c r="F151" s="264" t="s">
        <v>1483</v>
      </c>
      <c r="G151" s="262"/>
      <c r="H151" s="265">
        <v>13.16</v>
      </c>
      <c r="I151" s="266"/>
      <c r="J151" s="262"/>
      <c r="K151" s="262"/>
      <c r="L151" s="267"/>
      <c r="M151" s="268"/>
      <c r="N151" s="269"/>
      <c r="O151" s="269"/>
      <c r="P151" s="269"/>
      <c r="Q151" s="269"/>
      <c r="R151" s="269"/>
      <c r="S151" s="269"/>
      <c r="T151" s="270"/>
      <c r="AT151" s="271" t="s">
        <v>221</v>
      </c>
      <c r="AU151" s="271" t="s">
        <v>81</v>
      </c>
      <c r="AV151" s="13" t="s">
        <v>81</v>
      </c>
      <c r="AW151" s="13" t="s">
        <v>35</v>
      </c>
      <c r="AX151" s="13" t="s">
        <v>79</v>
      </c>
      <c r="AY151" s="271" t="s">
        <v>210</v>
      </c>
    </row>
    <row r="152" s="1" customFormat="1" ht="14.4" customHeight="1">
      <c r="B152" s="47"/>
      <c r="C152" s="236" t="s">
        <v>129</v>
      </c>
      <c r="D152" s="236" t="s">
        <v>212</v>
      </c>
      <c r="E152" s="237" t="s">
        <v>911</v>
      </c>
      <c r="F152" s="238" t="s">
        <v>912</v>
      </c>
      <c r="G152" s="239" t="s">
        <v>215</v>
      </c>
      <c r="H152" s="240">
        <v>13.16</v>
      </c>
      <c r="I152" s="241"/>
      <c r="J152" s="242">
        <f>ROUND(I152*H152,2)</f>
        <v>0</v>
      </c>
      <c r="K152" s="238" t="s">
        <v>216</v>
      </c>
      <c r="L152" s="73"/>
      <c r="M152" s="243" t="s">
        <v>21</v>
      </c>
      <c r="N152" s="244" t="s">
        <v>43</v>
      </c>
      <c r="O152" s="48"/>
      <c r="P152" s="245">
        <f>O152*H152</f>
        <v>0</v>
      </c>
      <c r="Q152" s="245">
        <v>0</v>
      </c>
      <c r="R152" s="245">
        <f>Q152*H152</f>
        <v>0</v>
      </c>
      <c r="S152" s="245">
        <v>0</v>
      </c>
      <c r="T152" s="246">
        <f>S152*H152</f>
        <v>0</v>
      </c>
      <c r="AR152" s="25" t="s">
        <v>217</v>
      </c>
      <c r="AT152" s="25" t="s">
        <v>212</v>
      </c>
      <c r="AU152" s="25" t="s">
        <v>81</v>
      </c>
      <c r="AY152" s="25" t="s">
        <v>210</v>
      </c>
      <c r="BE152" s="247">
        <f>IF(N152="základní",J152,0)</f>
        <v>0</v>
      </c>
      <c r="BF152" s="247">
        <f>IF(N152="snížená",J152,0)</f>
        <v>0</v>
      </c>
      <c r="BG152" s="247">
        <f>IF(N152="zákl. přenesená",J152,0)</f>
        <v>0</v>
      </c>
      <c r="BH152" s="247">
        <f>IF(N152="sníž. přenesená",J152,0)</f>
        <v>0</v>
      </c>
      <c r="BI152" s="247">
        <f>IF(N152="nulová",J152,0)</f>
        <v>0</v>
      </c>
      <c r="BJ152" s="25" t="s">
        <v>79</v>
      </c>
      <c r="BK152" s="247">
        <f>ROUND(I152*H152,2)</f>
        <v>0</v>
      </c>
      <c r="BL152" s="25" t="s">
        <v>217</v>
      </c>
      <c r="BM152" s="25" t="s">
        <v>1484</v>
      </c>
    </row>
    <row r="153" s="1" customFormat="1">
      <c r="B153" s="47"/>
      <c r="C153" s="75"/>
      <c r="D153" s="248" t="s">
        <v>219</v>
      </c>
      <c r="E153" s="75"/>
      <c r="F153" s="249" t="s">
        <v>904</v>
      </c>
      <c r="G153" s="75"/>
      <c r="H153" s="75"/>
      <c r="I153" s="204"/>
      <c r="J153" s="75"/>
      <c r="K153" s="75"/>
      <c r="L153" s="73"/>
      <c r="M153" s="250"/>
      <c r="N153" s="48"/>
      <c r="O153" s="48"/>
      <c r="P153" s="48"/>
      <c r="Q153" s="48"/>
      <c r="R153" s="48"/>
      <c r="S153" s="48"/>
      <c r="T153" s="96"/>
      <c r="AT153" s="25" t="s">
        <v>219</v>
      </c>
      <c r="AU153" s="25" t="s">
        <v>81</v>
      </c>
    </row>
    <row r="154" s="1" customFormat="1" ht="22.8" customHeight="1">
      <c r="B154" s="47"/>
      <c r="C154" s="236" t="s">
        <v>298</v>
      </c>
      <c r="D154" s="236" t="s">
        <v>212</v>
      </c>
      <c r="E154" s="237" t="s">
        <v>926</v>
      </c>
      <c r="F154" s="238" t="s">
        <v>927</v>
      </c>
      <c r="G154" s="239" t="s">
        <v>258</v>
      </c>
      <c r="H154" s="240">
        <v>32.399999999999999</v>
      </c>
      <c r="I154" s="241"/>
      <c r="J154" s="242">
        <f>ROUND(I154*H154,2)</f>
        <v>0</v>
      </c>
      <c r="K154" s="238" t="s">
        <v>216</v>
      </c>
      <c r="L154" s="73"/>
      <c r="M154" s="243" t="s">
        <v>21</v>
      </c>
      <c r="N154" s="244" t="s">
        <v>43</v>
      </c>
      <c r="O154" s="48"/>
      <c r="P154" s="245">
        <f>O154*H154</f>
        <v>0</v>
      </c>
      <c r="Q154" s="245">
        <v>2.4532922039999998</v>
      </c>
      <c r="R154" s="245">
        <f>Q154*H154</f>
        <v>79.486667409599988</v>
      </c>
      <c r="S154" s="245">
        <v>0</v>
      </c>
      <c r="T154" s="246">
        <f>S154*H154</f>
        <v>0</v>
      </c>
      <c r="AR154" s="25" t="s">
        <v>217</v>
      </c>
      <c r="AT154" s="25" t="s">
        <v>212</v>
      </c>
      <c r="AU154" s="25" t="s">
        <v>81</v>
      </c>
      <c r="AY154" s="25" t="s">
        <v>210</v>
      </c>
      <c r="BE154" s="247">
        <f>IF(N154="základní",J154,0)</f>
        <v>0</v>
      </c>
      <c r="BF154" s="247">
        <f>IF(N154="snížená",J154,0)</f>
        <v>0</v>
      </c>
      <c r="BG154" s="247">
        <f>IF(N154="zákl. přenesená",J154,0)</f>
        <v>0</v>
      </c>
      <c r="BH154" s="247">
        <f>IF(N154="sníž. přenesená",J154,0)</f>
        <v>0</v>
      </c>
      <c r="BI154" s="247">
        <f>IF(N154="nulová",J154,0)</f>
        <v>0</v>
      </c>
      <c r="BJ154" s="25" t="s">
        <v>79</v>
      </c>
      <c r="BK154" s="247">
        <f>ROUND(I154*H154,2)</f>
        <v>0</v>
      </c>
      <c r="BL154" s="25" t="s">
        <v>217</v>
      </c>
      <c r="BM154" s="25" t="s">
        <v>1485</v>
      </c>
    </row>
    <row r="155" s="1" customFormat="1">
      <c r="B155" s="47"/>
      <c r="C155" s="75"/>
      <c r="D155" s="248" t="s">
        <v>219</v>
      </c>
      <c r="E155" s="75"/>
      <c r="F155" s="249" t="s">
        <v>851</v>
      </c>
      <c r="G155" s="75"/>
      <c r="H155" s="75"/>
      <c r="I155" s="204"/>
      <c r="J155" s="75"/>
      <c r="K155" s="75"/>
      <c r="L155" s="73"/>
      <c r="M155" s="250"/>
      <c r="N155" s="48"/>
      <c r="O155" s="48"/>
      <c r="P155" s="48"/>
      <c r="Q155" s="48"/>
      <c r="R155" s="48"/>
      <c r="S155" s="48"/>
      <c r="T155" s="96"/>
      <c r="AT155" s="25" t="s">
        <v>219</v>
      </c>
      <c r="AU155" s="25" t="s">
        <v>81</v>
      </c>
    </row>
    <row r="156" s="12" customFormat="1">
      <c r="B156" s="251"/>
      <c r="C156" s="252"/>
      <c r="D156" s="248" t="s">
        <v>221</v>
      </c>
      <c r="E156" s="253" t="s">
        <v>21</v>
      </c>
      <c r="F156" s="254" t="s">
        <v>1451</v>
      </c>
      <c r="G156" s="252"/>
      <c r="H156" s="253" t="s">
        <v>21</v>
      </c>
      <c r="I156" s="255"/>
      <c r="J156" s="252"/>
      <c r="K156" s="252"/>
      <c r="L156" s="256"/>
      <c r="M156" s="257"/>
      <c r="N156" s="258"/>
      <c r="O156" s="258"/>
      <c r="P156" s="258"/>
      <c r="Q156" s="258"/>
      <c r="R156" s="258"/>
      <c r="S156" s="258"/>
      <c r="T156" s="259"/>
      <c r="AT156" s="260" t="s">
        <v>221</v>
      </c>
      <c r="AU156" s="260" t="s">
        <v>81</v>
      </c>
      <c r="AV156" s="12" t="s">
        <v>79</v>
      </c>
      <c r="AW156" s="12" t="s">
        <v>35</v>
      </c>
      <c r="AX156" s="12" t="s">
        <v>72</v>
      </c>
      <c r="AY156" s="260" t="s">
        <v>210</v>
      </c>
    </row>
    <row r="157" s="13" customFormat="1">
      <c r="B157" s="261"/>
      <c r="C157" s="262"/>
      <c r="D157" s="248" t="s">
        <v>221</v>
      </c>
      <c r="E157" s="263" t="s">
        <v>21</v>
      </c>
      <c r="F157" s="264" t="s">
        <v>1486</v>
      </c>
      <c r="G157" s="262"/>
      <c r="H157" s="265">
        <v>19.199999999999999</v>
      </c>
      <c r="I157" s="266"/>
      <c r="J157" s="262"/>
      <c r="K157" s="262"/>
      <c r="L157" s="267"/>
      <c r="M157" s="268"/>
      <c r="N157" s="269"/>
      <c r="O157" s="269"/>
      <c r="P157" s="269"/>
      <c r="Q157" s="269"/>
      <c r="R157" s="269"/>
      <c r="S157" s="269"/>
      <c r="T157" s="270"/>
      <c r="AT157" s="271" t="s">
        <v>221</v>
      </c>
      <c r="AU157" s="271" t="s">
        <v>81</v>
      </c>
      <c r="AV157" s="13" t="s">
        <v>81</v>
      </c>
      <c r="AW157" s="13" t="s">
        <v>35</v>
      </c>
      <c r="AX157" s="13" t="s">
        <v>72</v>
      </c>
      <c r="AY157" s="271" t="s">
        <v>210</v>
      </c>
    </row>
    <row r="158" s="13" customFormat="1">
      <c r="B158" s="261"/>
      <c r="C158" s="262"/>
      <c r="D158" s="248" t="s">
        <v>221</v>
      </c>
      <c r="E158" s="263" t="s">
        <v>21</v>
      </c>
      <c r="F158" s="264" t="s">
        <v>1487</v>
      </c>
      <c r="G158" s="262"/>
      <c r="H158" s="265">
        <v>2.96</v>
      </c>
      <c r="I158" s="266"/>
      <c r="J158" s="262"/>
      <c r="K158" s="262"/>
      <c r="L158" s="267"/>
      <c r="M158" s="268"/>
      <c r="N158" s="269"/>
      <c r="O158" s="269"/>
      <c r="P158" s="269"/>
      <c r="Q158" s="269"/>
      <c r="R158" s="269"/>
      <c r="S158" s="269"/>
      <c r="T158" s="270"/>
      <c r="AT158" s="271" t="s">
        <v>221</v>
      </c>
      <c r="AU158" s="271" t="s">
        <v>81</v>
      </c>
      <c r="AV158" s="13" t="s">
        <v>81</v>
      </c>
      <c r="AW158" s="13" t="s">
        <v>35</v>
      </c>
      <c r="AX158" s="13" t="s">
        <v>72</v>
      </c>
      <c r="AY158" s="271" t="s">
        <v>210</v>
      </c>
    </row>
    <row r="159" s="13" customFormat="1">
      <c r="B159" s="261"/>
      <c r="C159" s="262"/>
      <c r="D159" s="248" t="s">
        <v>221</v>
      </c>
      <c r="E159" s="263" t="s">
        <v>21</v>
      </c>
      <c r="F159" s="264" t="s">
        <v>1488</v>
      </c>
      <c r="G159" s="262"/>
      <c r="H159" s="265">
        <v>10.24</v>
      </c>
      <c r="I159" s="266"/>
      <c r="J159" s="262"/>
      <c r="K159" s="262"/>
      <c r="L159" s="267"/>
      <c r="M159" s="268"/>
      <c r="N159" s="269"/>
      <c r="O159" s="269"/>
      <c r="P159" s="269"/>
      <c r="Q159" s="269"/>
      <c r="R159" s="269"/>
      <c r="S159" s="269"/>
      <c r="T159" s="270"/>
      <c r="AT159" s="271" t="s">
        <v>221</v>
      </c>
      <c r="AU159" s="271" t="s">
        <v>81</v>
      </c>
      <c r="AV159" s="13" t="s">
        <v>81</v>
      </c>
      <c r="AW159" s="13" t="s">
        <v>35</v>
      </c>
      <c r="AX159" s="13" t="s">
        <v>72</v>
      </c>
      <c r="AY159" s="271" t="s">
        <v>210</v>
      </c>
    </row>
    <row r="160" s="14" customFormat="1">
      <c r="B160" s="272"/>
      <c r="C160" s="273"/>
      <c r="D160" s="248" t="s">
        <v>221</v>
      </c>
      <c r="E160" s="274" t="s">
        <v>21</v>
      </c>
      <c r="F160" s="275" t="s">
        <v>227</v>
      </c>
      <c r="G160" s="273"/>
      <c r="H160" s="276">
        <v>32.399999999999999</v>
      </c>
      <c r="I160" s="277"/>
      <c r="J160" s="273"/>
      <c r="K160" s="273"/>
      <c r="L160" s="278"/>
      <c r="M160" s="279"/>
      <c r="N160" s="280"/>
      <c r="O160" s="280"/>
      <c r="P160" s="280"/>
      <c r="Q160" s="280"/>
      <c r="R160" s="280"/>
      <c r="S160" s="280"/>
      <c r="T160" s="281"/>
      <c r="AT160" s="282" t="s">
        <v>221</v>
      </c>
      <c r="AU160" s="282" t="s">
        <v>81</v>
      </c>
      <c r="AV160" s="14" t="s">
        <v>217</v>
      </c>
      <c r="AW160" s="14" t="s">
        <v>35</v>
      </c>
      <c r="AX160" s="14" t="s">
        <v>79</v>
      </c>
      <c r="AY160" s="282" t="s">
        <v>210</v>
      </c>
    </row>
    <row r="161" s="1" customFormat="1" ht="14.4" customHeight="1">
      <c r="B161" s="47"/>
      <c r="C161" s="236" t="s">
        <v>10</v>
      </c>
      <c r="D161" s="236" t="s">
        <v>212</v>
      </c>
      <c r="E161" s="237" t="s">
        <v>932</v>
      </c>
      <c r="F161" s="238" t="s">
        <v>933</v>
      </c>
      <c r="G161" s="239" t="s">
        <v>215</v>
      </c>
      <c r="H161" s="240">
        <v>102.65000000000001</v>
      </c>
      <c r="I161" s="241"/>
      <c r="J161" s="242">
        <f>ROUND(I161*H161,2)</f>
        <v>0</v>
      </c>
      <c r="K161" s="238" t="s">
        <v>216</v>
      </c>
      <c r="L161" s="73"/>
      <c r="M161" s="243" t="s">
        <v>21</v>
      </c>
      <c r="N161" s="244" t="s">
        <v>43</v>
      </c>
      <c r="O161" s="48"/>
      <c r="P161" s="245">
        <f>O161*H161</f>
        <v>0</v>
      </c>
      <c r="Q161" s="245">
        <v>0.0026369000000000002</v>
      </c>
      <c r="R161" s="245">
        <f>Q161*H161</f>
        <v>0.27067778500000006</v>
      </c>
      <c r="S161" s="245">
        <v>0</v>
      </c>
      <c r="T161" s="246">
        <f>S161*H161</f>
        <v>0</v>
      </c>
      <c r="AR161" s="25" t="s">
        <v>217</v>
      </c>
      <c r="AT161" s="25" t="s">
        <v>212</v>
      </c>
      <c r="AU161" s="25" t="s">
        <v>81</v>
      </c>
      <c r="AY161" s="25" t="s">
        <v>210</v>
      </c>
      <c r="BE161" s="247">
        <f>IF(N161="základní",J161,0)</f>
        <v>0</v>
      </c>
      <c r="BF161" s="247">
        <f>IF(N161="snížená",J161,0)</f>
        <v>0</v>
      </c>
      <c r="BG161" s="247">
        <f>IF(N161="zákl. přenesená",J161,0)</f>
        <v>0</v>
      </c>
      <c r="BH161" s="247">
        <f>IF(N161="sníž. přenesená",J161,0)</f>
        <v>0</v>
      </c>
      <c r="BI161" s="247">
        <f>IF(N161="nulová",J161,0)</f>
        <v>0</v>
      </c>
      <c r="BJ161" s="25" t="s">
        <v>79</v>
      </c>
      <c r="BK161" s="247">
        <f>ROUND(I161*H161,2)</f>
        <v>0</v>
      </c>
      <c r="BL161" s="25" t="s">
        <v>217</v>
      </c>
      <c r="BM161" s="25" t="s">
        <v>1489</v>
      </c>
    </row>
    <row r="162" s="1" customFormat="1">
      <c r="B162" s="47"/>
      <c r="C162" s="75"/>
      <c r="D162" s="248" t="s">
        <v>219</v>
      </c>
      <c r="E162" s="75"/>
      <c r="F162" s="249" t="s">
        <v>904</v>
      </c>
      <c r="G162" s="75"/>
      <c r="H162" s="75"/>
      <c r="I162" s="204"/>
      <c r="J162" s="75"/>
      <c r="K162" s="75"/>
      <c r="L162" s="73"/>
      <c r="M162" s="250"/>
      <c r="N162" s="48"/>
      <c r="O162" s="48"/>
      <c r="P162" s="48"/>
      <c r="Q162" s="48"/>
      <c r="R162" s="48"/>
      <c r="S162" s="48"/>
      <c r="T162" s="96"/>
      <c r="AT162" s="25" t="s">
        <v>219</v>
      </c>
      <c r="AU162" s="25" t="s">
        <v>81</v>
      </c>
    </row>
    <row r="163" s="12" customFormat="1">
      <c r="B163" s="251"/>
      <c r="C163" s="252"/>
      <c r="D163" s="248" t="s">
        <v>221</v>
      </c>
      <c r="E163" s="253" t="s">
        <v>21</v>
      </c>
      <c r="F163" s="254" t="s">
        <v>1451</v>
      </c>
      <c r="G163" s="252"/>
      <c r="H163" s="253" t="s">
        <v>21</v>
      </c>
      <c r="I163" s="255"/>
      <c r="J163" s="252"/>
      <c r="K163" s="252"/>
      <c r="L163" s="256"/>
      <c r="M163" s="257"/>
      <c r="N163" s="258"/>
      <c r="O163" s="258"/>
      <c r="P163" s="258"/>
      <c r="Q163" s="258"/>
      <c r="R163" s="258"/>
      <c r="S163" s="258"/>
      <c r="T163" s="259"/>
      <c r="AT163" s="260" t="s">
        <v>221</v>
      </c>
      <c r="AU163" s="260" t="s">
        <v>81</v>
      </c>
      <c r="AV163" s="12" t="s">
        <v>79</v>
      </c>
      <c r="AW163" s="12" t="s">
        <v>35</v>
      </c>
      <c r="AX163" s="12" t="s">
        <v>72</v>
      </c>
      <c r="AY163" s="260" t="s">
        <v>210</v>
      </c>
    </row>
    <row r="164" s="13" customFormat="1">
      <c r="B164" s="261"/>
      <c r="C164" s="262"/>
      <c r="D164" s="248" t="s">
        <v>221</v>
      </c>
      <c r="E164" s="263" t="s">
        <v>21</v>
      </c>
      <c r="F164" s="264" t="s">
        <v>1490</v>
      </c>
      <c r="G164" s="262"/>
      <c r="H164" s="265">
        <v>48</v>
      </c>
      <c r="I164" s="266"/>
      <c r="J164" s="262"/>
      <c r="K164" s="262"/>
      <c r="L164" s="267"/>
      <c r="M164" s="268"/>
      <c r="N164" s="269"/>
      <c r="O164" s="269"/>
      <c r="P164" s="269"/>
      <c r="Q164" s="269"/>
      <c r="R164" s="269"/>
      <c r="S164" s="269"/>
      <c r="T164" s="270"/>
      <c r="AT164" s="271" t="s">
        <v>221</v>
      </c>
      <c r="AU164" s="271" t="s">
        <v>81</v>
      </c>
      <c r="AV164" s="13" t="s">
        <v>81</v>
      </c>
      <c r="AW164" s="13" t="s">
        <v>35</v>
      </c>
      <c r="AX164" s="13" t="s">
        <v>72</v>
      </c>
      <c r="AY164" s="271" t="s">
        <v>210</v>
      </c>
    </row>
    <row r="165" s="13" customFormat="1">
      <c r="B165" s="261"/>
      <c r="C165" s="262"/>
      <c r="D165" s="248" t="s">
        <v>221</v>
      </c>
      <c r="E165" s="263" t="s">
        <v>21</v>
      </c>
      <c r="F165" s="264" t="s">
        <v>1491</v>
      </c>
      <c r="G165" s="262"/>
      <c r="H165" s="265">
        <v>3.4500000000000002</v>
      </c>
      <c r="I165" s="266"/>
      <c r="J165" s="262"/>
      <c r="K165" s="262"/>
      <c r="L165" s="267"/>
      <c r="M165" s="268"/>
      <c r="N165" s="269"/>
      <c r="O165" s="269"/>
      <c r="P165" s="269"/>
      <c r="Q165" s="269"/>
      <c r="R165" s="269"/>
      <c r="S165" s="269"/>
      <c r="T165" s="270"/>
      <c r="AT165" s="271" t="s">
        <v>221</v>
      </c>
      <c r="AU165" s="271" t="s">
        <v>81</v>
      </c>
      <c r="AV165" s="13" t="s">
        <v>81</v>
      </c>
      <c r="AW165" s="13" t="s">
        <v>35</v>
      </c>
      <c r="AX165" s="13" t="s">
        <v>72</v>
      </c>
      <c r="AY165" s="271" t="s">
        <v>210</v>
      </c>
    </row>
    <row r="166" s="13" customFormat="1">
      <c r="B166" s="261"/>
      <c r="C166" s="262"/>
      <c r="D166" s="248" t="s">
        <v>221</v>
      </c>
      <c r="E166" s="263" t="s">
        <v>21</v>
      </c>
      <c r="F166" s="264" t="s">
        <v>1492</v>
      </c>
      <c r="G166" s="262"/>
      <c r="H166" s="265">
        <v>51.200000000000003</v>
      </c>
      <c r="I166" s="266"/>
      <c r="J166" s="262"/>
      <c r="K166" s="262"/>
      <c r="L166" s="267"/>
      <c r="M166" s="268"/>
      <c r="N166" s="269"/>
      <c r="O166" s="269"/>
      <c r="P166" s="269"/>
      <c r="Q166" s="269"/>
      <c r="R166" s="269"/>
      <c r="S166" s="269"/>
      <c r="T166" s="270"/>
      <c r="AT166" s="271" t="s">
        <v>221</v>
      </c>
      <c r="AU166" s="271" t="s">
        <v>81</v>
      </c>
      <c r="AV166" s="13" t="s">
        <v>81</v>
      </c>
      <c r="AW166" s="13" t="s">
        <v>35</v>
      </c>
      <c r="AX166" s="13" t="s">
        <v>72</v>
      </c>
      <c r="AY166" s="271" t="s">
        <v>210</v>
      </c>
    </row>
    <row r="167" s="14" customFormat="1">
      <c r="B167" s="272"/>
      <c r="C167" s="273"/>
      <c r="D167" s="248" t="s">
        <v>221</v>
      </c>
      <c r="E167" s="274" t="s">
        <v>21</v>
      </c>
      <c r="F167" s="275" t="s">
        <v>227</v>
      </c>
      <c r="G167" s="273"/>
      <c r="H167" s="276">
        <v>102.65000000000001</v>
      </c>
      <c r="I167" s="277"/>
      <c r="J167" s="273"/>
      <c r="K167" s="273"/>
      <c r="L167" s="278"/>
      <c r="M167" s="279"/>
      <c r="N167" s="280"/>
      <c r="O167" s="280"/>
      <c r="P167" s="280"/>
      <c r="Q167" s="280"/>
      <c r="R167" s="280"/>
      <c r="S167" s="280"/>
      <c r="T167" s="281"/>
      <c r="AT167" s="282" t="s">
        <v>221</v>
      </c>
      <c r="AU167" s="282" t="s">
        <v>81</v>
      </c>
      <c r="AV167" s="14" t="s">
        <v>217</v>
      </c>
      <c r="AW167" s="14" t="s">
        <v>35</v>
      </c>
      <c r="AX167" s="14" t="s">
        <v>79</v>
      </c>
      <c r="AY167" s="282" t="s">
        <v>210</v>
      </c>
    </row>
    <row r="168" s="1" customFormat="1" ht="14.4" customHeight="1">
      <c r="B168" s="47"/>
      <c r="C168" s="236" t="s">
        <v>140</v>
      </c>
      <c r="D168" s="236" t="s">
        <v>212</v>
      </c>
      <c r="E168" s="237" t="s">
        <v>937</v>
      </c>
      <c r="F168" s="238" t="s">
        <v>938</v>
      </c>
      <c r="G168" s="239" t="s">
        <v>215</v>
      </c>
      <c r="H168" s="240">
        <v>102.65000000000001</v>
      </c>
      <c r="I168" s="241"/>
      <c r="J168" s="242">
        <f>ROUND(I168*H168,2)</f>
        <v>0</v>
      </c>
      <c r="K168" s="238" t="s">
        <v>216</v>
      </c>
      <c r="L168" s="73"/>
      <c r="M168" s="243" t="s">
        <v>21</v>
      </c>
      <c r="N168" s="244" t="s">
        <v>43</v>
      </c>
      <c r="O168" s="48"/>
      <c r="P168" s="245">
        <f>O168*H168</f>
        <v>0</v>
      </c>
      <c r="Q168" s="245">
        <v>0</v>
      </c>
      <c r="R168" s="245">
        <f>Q168*H168</f>
        <v>0</v>
      </c>
      <c r="S168" s="245">
        <v>0</v>
      </c>
      <c r="T168" s="246">
        <f>S168*H168</f>
        <v>0</v>
      </c>
      <c r="AR168" s="25" t="s">
        <v>217</v>
      </c>
      <c r="AT168" s="25" t="s">
        <v>212</v>
      </c>
      <c r="AU168" s="25" t="s">
        <v>81</v>
      </c>
      <c r="AY168" s="25" t="s">
        <v>210</v>
      </c>
      <c r="BE168" s="247">
        <f>IF(N168="základní",J168,0)</f>
        <v>0</v>
      </c>
      <c r="BF168" s="247">
        <f>IF(N168="snížená",J168,0)</f>
        <v>0</v>
      </c>
      <c r="BG168" s="247">
        <f>IF(N168="zákl. přenesená",J168,0)</f>
        <v>0</v>
      </c>
      <c r="BH168" s="247">
        <f>IF(N168="sníž. přenesená",J168,0)</f>
        <v>0</v>
      </c>
      <c r="BI168" s="247">
        <f>IF(N168="nulová",J168,0)</f>
        <v>0</v>
      </c>
      <c r="BJ168" s="25" t="s">
        <v>79</v>
      </c>
      <c r="BK168" s="247">
        <f>ROUND(I168*H168,2)</f>
        <v>0</v>
      </c>
      <c r="BL168" s="25" t="s">
        <v>217</v>
      </c>
      <c r="BM168" s="25" t="s">
        <v>1493</v>
      </c>
    </row>
    <row r="169" s="1" customFormat="1">
      <c r="B169" s="47"/>
      <c r="C169" s="75"/>
      <c r="D169" s="248" t="s">
        <v>219</v>
      </c>
      <c r="E169" s="75"/>
      <c r="F169" s="249" t="s">
        <v>904</v>
      </c>
      <c r="G169" s="75"/>
      <c r="H169" s="75"/>
      <c r="I169" s="204"/>
      <c r="J169" s="75"/>
      <c r="K169" s="75"/>
      <c r="L169" s="73"/>
      <c r="M169" s="250"/>
      <c r="N169" s="48"/>
      <c r="O169" s="48"/>
      <c r="P169" s="48"/>
      <c r="Q169" s="48"/>
      <c r="R169" s="48"/>
      <c r="S169" s="48"/>
      <c r="T169" s="96"/>
      <c r="AT169" s="25" t="s">
        <v>219</v>
      </c>
      <c r="AU169" s="25" t="s">
        <v>81</v>
      </c>
    </row>
    <row r="170" s="1" customFormat="1" ht="14.4" customHeight="1">
      <c r="B170" s="47"/>
      <c r="C170" s="236" t="s">
        <v>146</v>
      </c>
      <c r="D170" s="236" t="s">
        <v>212</v>
      </c>
      <c r="E170" s="237" t="s">
        <v>940</v>
      </c>
      <c r="F170" s="238" t="s">
        <v>941</v>
      </c>
      <c r="G170" s="239" t="s">
        <v>318</v>
      </c>
      <c r="H170" s="240">
        <v>2.3199999999999998</v>
      </c>
      <c r="I170" s="241"/>
      <c r="J170" s="242">
        <f>ROUND(I170*H170,2)</f>
        <v>0</v>
      </c>
      <c r="K170" s="238" t="s">
        <v>216</v>
      </c>
      <c r="L170" s="73"/>
      <c r="M170" s="243" t="s">
        <v>21</v>
      </c>
      <c r="N170" s="244" t="s">
        <v>43</v>
      </c>
      <c r="O170" s="48"/>
      <c r="P170" s="245">
        <f>O170*H170</f>
        <v>0</v>
      </c>
      <c r="Q170" s="245">
        <v>1.06017026</v>
      </c>
      <c r="R170" s="245">
        <f>Q170*H170</f>
        <v>2.4595950032</v>
      </c>
      <c r="S170" s="245">
        <v>0</v>
      </c>
      <c r="T170" s="246">
        <f>S170*H170</f>
        <v>0</v>
      </c>
      <c r="AR170" s="25" t="s">
        <v>217</v>
      </c>
      <c r="AT170" s="25" t="s">
        <v>212</v>
      </c>
      <c r="AU170" s="25" t="s">
        <v>81</v>
      </c>
      <c r="AY170" s="25" t="s">
        <v>210</v>
      </c>
      <c r="BE170" s="247">
        <f>IF(N170="základní",J170,0)</f>
        <v>0</v>
      </c>
      <c r="BF170" s="247">
        <f>IF(N170="snížená",J170,0)</f>
        <v>0</v>
      </c>
      <c r="BG170" s="247">
        <f>IF(N170="zákl. přenesená",J170,0)</f>
        <v>0</v>
      </c>
      <c r="BH170" s="247">
        <f>IF(N170="sníž. přenesená",J170,0)</f>
        <v>0</v>
      </c>
      <c r="BI170" s="247">
        <f>IF(N170="nulová",J170,0)</f>
        <v>0</v>
      </c>
      <c r="BJ170" s="25" t="s">
        <v>79</v>
      </c>
      <c r="BK170" s="247">
        <f>ROUND(I170*H170,2)</f>
        <v>0</v>
      </c>
      <c r="BL170" s="25" t="s">
        <v>217</v>
      </c>
      <c r="BM170" s="25" t="s">
        <v>1494</v>
      </c>
    </row>
    <row r="171" s="1" customFormat="1">
      <c r="B171" s="47"/>
      <c r="C171" s="75"/>
      <c r="D171" s="248" t="s">
        <v>219</v>
      </c>
      <c r="E171" s="75"/>
      <c r="F171" s="249" t="s">
        <v>917</v>
      </c>
      <c r="G171" s="75"/>
      <c r="H171" s="75"/>
      <c r="I171" s="204"/>
      <c r="J171" s="75"/>
      <c r="K171" s="75"/>
      <c r="L171" s="73"/>
      <c r="M171" s="250"/>
      <c r="N171" s="48"/>
      <c r="O171" s="48"/>
      <c r="P171" s="48"/>
      <c r="Q171" s="48"/>
      <c r="R171" s="48"/>
      <c r="S171" s="48"/>
      <c r="T171" s="96"/>
      <c r="AT171" s="25" t="s">
        <v>219</v>
      </c>
      <c r="AU171" s="25" t="s">
        <v>81</v>
      </c>
    </row>
    <row r="172" s="12" customFormat="1">
      <c r="B172" s="251"/>
      <c r="C172" s="252"/>
      <c r="D172" s="248" t="s">
        <v>221</v>
      </c>
      <c r="E172" s="253" t="s">
        <v>21</v>
      </c>
      <c r="F172" s="254" t="s">
        <v>1451</v>
      </c>
      <c r="G172" s="252"/>
      <c r="H172" s="253" t="s">
        <v>21</v>
      </c>
      <c r="I172" s="255"/>
      <c r="J172" s="252"/>
      <c r="K172" s="252"/>
      <c r="L172" s="256"/>
      <c r="M172" s="257"/>
      <c r="N172" s="258"/>
      <c r="O172" s="258"/>
      <c r="P172" s="258"/>
      <c r="Q172" s="258"/>
      <c r="R172" s="258"/>
      <c r="S172" s="258"/>
      <c r="T172" s="259"/>
      <c r="AT172" s="260" t="s">
        <v>221</v>
      </c>
      <c r="AU172" s="260" t="s">
        <v>81</v>
      </c>
      <c r="AV172" s="12" t="s">
        <v>79</v>
      </c>
      <c r="AW172" s="12" t="s">
        <v>35</v>
      </c>
      <c r="AX172" s="12" t="s">
        <v>72</v>
      </c>
      <c r="AY172" s="260" t="s">
        <v>210</v>
      </c>
    </row>
    <row r="173" s="13" customFormat="1">
      <c r="B173" s="261"/>
      <c r="C173" s="262"/>
      <c r="D173" s="248" t="s">
        <v>221</v>
      </c>
      <c r="E173" s="263" t="s">
        <v>21</v>
      </c>
      <c r="F173" s="264" t="s">
        <v>1495</v>
      </c>
      <c r="G173" s="262"/>
      <c r="H173" s="265">
        <v>1.0049999999999999</v>
      </c>
      <c r="I173" s="266"/>
      <c r="J173" s="262"/>
      <c r="K173" s="262"/>
      <c r="L173" s="267"/>
      <c r="M173" s="268"/>
      <c r="N173" s="269"/>
      <c r="O173" s="269"/>
      <c r="P173" s="269"/>
      <c r="Q173" s="269"/>
      <c r="R173" s="269"/>
      <c r="S173" s="269"/>
      <c r="T173" s="270"/>
      <c r="AT173" s="271" t="s">
        <v>221</v>
      </c>
      <c r="AU173" s="271" t="s">
        <v>81</v>
      </c>
      <c r="AV173" s="13" t="s">
        <v>81</v>
      </c>
      <c r="AW173" s="13" t="s">
        <v>35</v>
      </c>
      <c r="AX173" s="13" t="s">
        <v>72</v>
      </c>
      <c r="AY173" s="271" t="s">
        <v>210</v>
      </c>
    </row>
    <row r="174" s="13" customFormat="1">
      <c r="B174" s="261"/>
      <c r="C174" s="262"/>
      <c r="D174" s="248" t="s">
        <v>221</v>
      </c>
      <c r="E174" s="263" t="s">
        <v>21</v>
      </c>
      <c r="F174" s="264" t="s">
        <v>1496</v>
      </c>
      <c r="G174" s="262"/>
      <c r="H174" s="265">
        <v>0.91600000000000004</v>
      </c>
      <c r="I174" s="266"/>
      <c r="J174" s="262"/>
      <c r="K174" s="262"/>
      <c r="L174" s="267"/>
      <c r="M174" s="268"/>
      <c r="N174" s="269"/>
      <c r="O174" s="269"/>
      <c r="P174" s="269"/>
      <c r="Q174" s="269"/>
      <c r="R174" s="269"/>
      <c r="S174" s="269"/>
      <c r="T174" s="270"/>
      <c r="AT174" s="271" t="s">
        <v>221</v>
      </c>
      <c r="AU174" s="271" t="s">
        <v>81</v>
      </c>
      <c r="AV174" s="13" t="s">
        <v>81</v>
      </c>
      <c r="AW174" s="13" t="s">
        <v>35</v>
      </c>
      <c r="AX174" s="13" t="s">
        <v>72</v>
      </c>
      <c r="AY174" s="271" t="s">
        <v>210</v>
      </c>
    </row>
    <row r="175" s="13" customFormat="1">
      <c r="B175" s="261"/>
      <c r="C175" s="262"/>
      <c r="D175" s="248" t="s">
        <v>221</v>
      </c>
      <c r="E175" s="263" t="s">
        <v>21</v>
      </c>
      <c r="F175" s="264" t="s">
        <v>1497</v>
      </c>
      <c r="G175" s="262"/>
      <c r="H175" s="265">
        <v>0.39900000000000002</v>
      </c>
      <c r="I175" s="266"/>
      <c r="J175" s="262"/>
      <c r="K175" s="262"/>
      <c r="L175" s="267"/>
      <c r="M175" s="268"/>
      <c r="N175" s="269"/>
      <c r="O175" s="269"/>
      <c r="P175" s="269"/>
      <c r="Q175" s="269"/>
      <c r="R175" s="269"/>
      <c r="S175" s="269"/>
      <c r="T175" s="270"/>
      <c r="AT175" s="271" t="s">
        <v>221</v>
      </c>
      <c r="AU175" s="271" t="s">
        <v>81</v>
      </c>
      <c r="AV175" s="13" t="s">
        <v>81</v>
      </c>
      <c r="AW175" s="13" t="s">
        <v>35</v>
      </c>
      <c r="AX175" s="13" t="s">
        <v>72</v>
      </c>
      <c r="AY175" s="271" t="s">
        <v>210</v>
      </c>
    </row>
    <row r="176" s="14" customFormat="1">
      <c r="B176" s="272"/>
      <c r="C176" s="273"/>
      <c r="D176" s="248" t="s">
        <v>221</v>
      </c>
      <c r="E176" s="274" t="s">
        <v>21</v>
      </c>
      <c r="F176" s="275" t="s">
        <v>227</v>
      </c>
      <c r="G176" s="273"/>
      <c r="H176" s="276">
        <v>2.3199999999999998</v>
      </c>
      <c r="I176" s="277"/>
      <c r="J176" s="273"/>
      <c r="K176" s="273"/>
      <c r="L176" s="278"/>
      <c r="M176" s="279"/>
      <c r="N176" s="280"/>
      <c r="O176" s="280"/>
      <c r="P176" s="280"/>
      <c r="Q176" s="280"/>
      <c r="R176" s="280"/>
      <c r="S176" s="280"/>
      <c r="T176" s="281"/>
      <c r="AT176" s="282" t="s">
        <v>221</v>
      </c>
      <c r="AU176" s="282" t="s">
        <v>81</v>
      </c>
      <c r="AV176" s="14" t="s">
        <v>217</v>
      </c>
      <c r="AW176" s="14" t="s">
        <v>35</v>
      </c>
      <c r="AX176" s="14" t="s">
        <v>79</v>
      </c>
      <c r="AY176" s="282" t="s">
        <v>210</v>
      </c>
    </row>
    <row r="177" s="11" customFormat="1" ht="29.88" customHeight="1">
      <c r="B177" s="220"/>
      <c r="C177" s="221"/>
      <c r="D177" s="222" t="s">
        <v>71</v>
      </c>
      <c r="E177" s="234" t="s">
        <v>248</v>
      </c>
      <c r="F177" s="234" t="s">
        <v>374</v>
      </c>
      <c r="G177" s="221"/>
      <c r="H177" s="221"/>
      <c r="I177" s="224"/>
      <c r="J177" s="235">
        <f>BK177</f>
        <v>0</v>
      </c>
      <c r="K177" s="221"/>
      <c r="L177" s="226"/>
      <c r="M177" s="227"/>
      <c r="N177" s="228"/>
      <c r="O177" s="228"/>
      <c r="P177" s="229">
        <f>SUM(P178:P183)</f>
        <v>0</v>
      </c>
      <c r="Q177" s="228"/>
      <c r="R177" s="229">
        <f>SUM(R178:R183)</f>
        <v>13.944181199999997</v>
      </c>
      <c r="S177" s="228"/>
      <c r="T177" s="230">
        <f>SUM(T178:T183)</f>
        <v>0</v>
      </c>
      <c r="AR177" s="231" t="s">
        <v>79</v>
      </c>
      <c r="AT177" s="232" t="s">
        <v>71</v>
      </c>
      <c r="AU177" s="232" t="s">
        <v>79</v>
      </c>
      <c r="AY177" s="231" t="s">
        <v>210</v>
      </c>
      <c r="BK177" s="233">
        <f>SUM(BK178:BK183)</f>
        <v>0</v>
      </c>
    </row>
    <row r="178" s="1" customFormat="1" ht="22.8" customHeight="1">
      <c r="B178" s="47"/>
      <c r="C178" s="236" t="s">
        <v>152</v>
      </c>
      <c r="D178" s="236" t="s">
        <v>212</v>
      </c>
      <c r="E178" s="237" t="s">
        <v>1498</v>
      </c>
      <c r="F178" s="238" t="s">
        <v>1499</v>
      </c>
      <c r="G178" s="239" t="s">
        <v>258</v>
      </c>
      <c r="H178" s="240">
        <v>6.1799999999999997</v>
      </c>
      <c r="I178" s="241"/>
      <c r="J178" s="242">
        <f>ROUND(I178*H178,2)</f>
        <v>0</v>
      </c>
      <c r="K178" s="238" t="s">
        <v>216</v>
      </c>
      <c r="L178" s="73"/>
      <c r="M178" s="243" t="s">
        <v>21</v>
      </c>
      <c r="N178" s="244" t="s">
        <v>43</v>
      </c>
      <c r="O178" s="48"/>
      <c r="P178" s="245">
        <f>O178*H178</f>
        <v>0</v>
      </c>
      <c r="Q178" s="245">
        <v>2.2563399999999998</v>
      </c>
      <c r="R178" s="245">
        <f>Q178*H178</f>
        <v>13.944181199999997</v>
      </c>
      <c r="S178" s="245">
        <v>0</v>
      </c>
      <c r="T178" s="246">
        <f>S178*H178</f>
        <v>0</v>
      </c>
      <c r="AR178" s="25" t="s">
        <v>217</v>
      </c>
      <c r="AT178" s="25" t="s">
        <v>212</v>
      </c>
      <c r="AU178" s="25" t="s">
        <v>81</v>
      </c>
      <c r="AY178" s="25" t="s">
        <v>210</v>
      </c>
      <c r="BE178" s="247">
        <f>IF(N178="základní",J178,0)</f>
        <v>0</v>
      </c>
      <c r="BF178" s="247">
        <f>IF(N178="snížená",J178,0)</f>
        <v>0</v>
      </c>
      <c r="BG178" s="247">
        <f>IF(N178="zákl. přenesená",J178,0)</f>
        <v>0</v>
      </c>
      <c r="BH178" s="247">
        <f>IF(N178="sníž. přenesená",J178,0)</f>
        <v>0</v>
      </c>
      <c r="BI178" s="247">
        <f>IF(N178="nulová",J178,0)</f>
        <v>0</v>
      </c>
      <c r="BJ178" s="25" t="s">
        <v>79</v>
      </c>
      <c r="BK178" s="247">
        <f>ROUND(I178*H178,2)</f>
        <v>0</v>
      </c>
      <c r="BL178" s="25" t="s">
        <v>217</v>
      </c>
      <c r="BM178" s="25" t="s">
        <v>1500</v>
      </c>
    </row>
    <row r="179" s="1" customFormat="1">
      <c r="B179" s="47"/>
      <c r="C179" s="75"/>
      <c r="D179" s="248" t="s">
        <v>219</v>
      </c>
      <c r="E179" s="75"/>
      <c r="F179" s="249" t="s">
        <v>1159</v>
      </c>
      <c r="G179" s="75"/>
      <c r="H179" s="75"/>
      <c r="I179" s="204"/>
      <c r="J179" s="75"/>
      <c r="K179" s="75"/>
      <c r="L179" s="73"/>
      <c r="M179" s="250"/>
      <c r="N179" s="48"/>
      <c r="O179" s="48"/>
      <c r="P179" s="48"/>
      <c r="Q179" s="48"/>
      <c r="R179" s="48"/>
      <c r="S179" s="48"/>
      <c r="T179" s="96"/>
      <c r="AT179" s="25" t="s">
        <v>219</v>
      </c>
      <c r="AU179" s="25" t="s">
        <v>81</v>
      </c>
    </row>
    <row r="180" s="12" customFormat="1">
      <c r="B180" s="251"/>
      <c r="C180" s="252"/>
      <c r="D180" s="248" t="s">
        <v>221</v>
      </c>
      <c r="E180" s="253" t="s">
        <v>21</v>
      </c>
      <c r="F180" s="254" t="s">
        <v>1451</v>
      </c>
      <c r="G180" s="252"/>
      <c r="H180" s="253" t="s">
        <v>21</v>
      </c>
      <c r="I180" s="255"/>
      <c r="J180" s="252"/>
      <c r="K180" s="252"/>
      <c r="L180" s="256"/>
      <c r="M180" s="257"/>
      <c r="N180" s="258"/>
      <c r="O180" s="258"/>
      <c r="P180" s="258"/>
      <c r="Q180" s="258"/>
      <c r="R180" s="258"/>
      <c r="S180" s="258"/>
      <c r="T180" s="259"/>
      <c r="AT180" s="260" t="s">
        <v>221</v>
      </c>
      <c r="AU180" s="260" t="s">
        <v>81</v>
      </c>
      <c r="AV180" s="12" t="s">
        <v>79</v>
      </c>
      <c r="AW180" s="12" t="s">
        <v>35</v>
      </c>
      <c r="AX180" s="12" t="s">
        <v>72</v>
      </c>
      <c r="AY180" s="260" t="s">
        <v>210</v>
      </c>
    </row>
    <row r="181" s="13" customFormat="1">
      <c r="B181" s="261"/>
      <c r="C181" s="262"/>
      <c r="D181" s="248" t="s">
        <v>221</v>
      </c>
      <c r="E181" s="263" t="s">
        <v>21</v>
      </c>
      <c r="F181" s="264" t="s">
        <v>1501</v>
      </c>
      <c r="G181" s="262"/>
      <c r="H181" s="265">
        <v>5.3250000000000002</v>
      </c>
      <c r="I181" s="266"/>
      <c r="J181" s="262"/>
      <c r="K181" s="262"/>
      <c r="L181" s="267"/>
      <c r="M181" s="268"/>
      <c r="N181" s="269"/>
      <c r="O181" s="269"/>
      <c r="P181" s="269"/>
      <c r="Q181" s="269"/>
      <c r="R181" s="269"/>
      <c r="S181" s="269"/>
      <c r="T181" s="270"/>
      <c r="AT181" s="271" t="s">
        <v>221</v>
      </c>
      <c r="AU181" s="271" t="s">
        <v>81</v>
      </c>
      <c r="AV181" s="13" t="s">
        <v>81</v>
      </c>
      <c r="AW181" s="13" t="s">
        <v>35</v>
      </c>
      <c r="AX181" s="13" t="s">
        <v>72</v>
      </c>
      <c r="AY181" s="271" t="s">
        <v>210</v>
      </c>
    </row>
    <row r="182" s="13" customFormat="1">
      <c r="B182" s="261"/>
      <c r="C182" s="262"/>
      <c r="D182" s="248" t="s">
        <v>221</v>
      </c>
      <c r="E182" s="263" t="s">
        <v>21</v>
      </c>
      <c r="F182" s="264" t="s">
        <v>1502</v>
      </c>
      <c r="G182" s="262"/>
      <c r="H182" s="265">
        <v>0.85499999999999998</v>
      </c>
      <c r="I182" s="266"/>
      <c r="J182" s="262"/>
      <c r="K182" s="262"/>
      <c r="L182" s="267"/>
      <c r="M182" s="268"/>
      <c r="N182" s="269"/>
      <c r="O182" s="269"/>
      <c r="P182" s="269"/>
      <c r="Q182" s="269"/>
      <c r="R182" s="269"/>
      <c r="S182" s="269"/>
      <c r="T182" s="270"/>
      <c r="AT182" s="271" t="s">
        <v>221</v>
      </c>
      <c r="AU182" s="271" t="s">
        <v>81</v>
      </c>
      <c r="AV182" s="13" t="s">
        <v>81</v>
      </c>
      <c r="AW182" s="13" t="s">
        <v>35</v>
      </c>
      <c r="AX182" s="13" t="s">
        <v>72</v>
      </c>
      <c r="AY182" s="271" t="s">
        <v>210</v>
      </c>
    </row>
    <row r="183" s="14" customFormat="1">
      <c r="B183" s="272"/>
      <c r="C183" s="273"/>
      <c r="D183" s="248" t="s">
        <v>221</v>
      </c>
      <c r="E183" s="274" t="s">
        <v>21</v>
      </c>
      <c r="F183" s="275" t="s">
        <v>227</v>
      </c>
      <c r="G183" s="273"/>
      <c r="H183" s="276">
        <v>6.1799999999999997</v>
      </c>
      <c r="I183" s="277"/>
      <c r="J183" s="273"/>
      <c r="K183" s="273"/>
      <c r="L183" s="278"/>
      <c r="M183" s="279"/>
      <c r="N183" s="280"/>
      <c r="O183" s="280"/>
      <c r="P183" s="280"/>
      <c r="Q183" s="280"/>
      <c r="R183" s="280"/>
      <c r="S183" s="280"/>
      <c r="T183" s="281"/>
      <c r="AT183" s="282" t="s">
        <v>221</v>
      </c>
      <c r="AU183" s="282" t="s">
        <v>81</v>
      </c>
      <c r="AV183" s="14" t="s">
        <v>217</v>
      </c>
      <c r="AW183" s="14" t="s">
        <v>35</v>
      </c>
      <c r="AX183" s="14" t="s">
        <v>79</v>
      </c>
      <c r="AY183" s="282" t="s">
        <v>210</v>
      </c>
    </row>
    <row r="184" s="11" customFormat="1" ht="29.88" customHeight="1">
      <c r="B184" s="220"/>
      <c r="C184" s="221"/>
      <c r="D184" s="222" t="s">
        <v>71</v>
      </c>
      <c r="E184" s="234" t="s">
        <v>270</v>
      </c>
      <c r="F184" s="234" t="s">
        <v>393</v>
      </c>
      <c r="G184" s="221"/>
      <c r="H184" s="221"/>
      <c r="I184" s="224"/>
      <c r="J184" s="235">
        <f>BK184</f>
        <v>0</v>
      </c>
      <c r="K184" s="221"/>
      <c r="L184" s="226"/>
      <c r="M184" s="227"/>
      <c r="N184" s="228"/>
      <c r="O184" s="228"/>
      <c r="P184" s="229">
        <f>SUM(P185:P191)</f>
        <v>0</v>
      </c>
      <c r="Q184" s="228"/>
      <c r="R184" s="229">
        <f>SUM(R185:R191)</f>
        <v>0</v>
      </c>
      <c r="S184" s="228"/>
      <c r="T184" s="230">
        <f>SUM(T185:T191)</f>
        <v>0</v>
      </c>
      <c r="AR184" s="231" t="s">
        <v>79</v>
      </c>
      <c r="AT184" s="232" t="s">
        <v>71</v>
      </c>
      <c r="AU184" s="232" t="s">
        <v>79</v>
      </c>
      <c r="AY184" s="231" t="s">
        <v>210</v>
      </c>
      <c r="BK184" s="233">
        <f>SUM(BK185:BK191)</f>
        <v>0</v>
      </c>
    </row>
    <row r="185" s="1" customFormat="1" ht="34.2" customHeight="1">
      <c r="B185" s="47"/>
      <c r="C185" s="236" t="s">
        <v>322</v>
      </c>
      <c r="D185" s="236" t="s">
        <v>212</v>
      </c>
      <c r="E185" s="237" t="s">
        <v>1503</v>
      </c>
      <c r="F185" s="238" t="s">
        <v>1504</v>
      </c>
      <c r="G185" s="239" t="s">
        <v>391</v>
      </c>
      <c r="H185" s="240">
        <v>5</v>
      </c>
      <c r="I185" s="241"/>
      <c r="J185" s="242">
        <f>ROUND(I185*H185,2)</f>
        <v>0</v>
      </c>
      <c r="K185" s="238" t="s">
        <v>216</v>
      </c>
      <c r="L185" s="73"/>
      <c r="M185" s="243" t="s">
        <v>21</v>
      </c>
      <c r="N185" s="244" t="s">
        <v>43</v>
      </c>
      <c r="O185" s="48"/>
      <c r="P185" s="245">
        <f>O185*H185</f>
        <v>0</v>
      </c>
      <c r="Q185" s="245">
        <v>0</v>
      </c>
      <c r="R185" s="245">
        <f>Q185*H185</f>
        <v>0</v>
      </c>
      <c r="S185" s="245">
        <v>0</v>
      </c>
      <c r="T185" s="246">
        <f>S185*H185</f>
        <v>0</v>
      </c>
      <c r="AR185" s="25" t="s">
        <v>217</v>
      </c>
      <c r="AT185" s="25" t="s">
        <v>212</v>
      </c>
      <c r="AU185" s="25" t="s">
        <v>81</v>
      </c>
      <c r="AY185" s="25" t="s">
        <v>210</v>
      </c>
      <c r="BE185" s="247">
        <f>IF(N185="základní",J185,0)</f>
        <v>0</v>
      </c>
      <c r="BF185" s="247">
        <f>IF(N185="snížená",J185,0)</f>
        <v>0</v>
      </c>
      <c r="BG185" s="247">
        <f>IF(N185="zákl. přenesená",J185,0)</f>
        <v>0</v>
      </c>
      <c r="BH185" s="247">
        <f>IF(N185="sníž. přenesená",J185,0)</f>
        <v>0</v>
      </c>
      <c r="BI185" s="247">
        <f>IF(N185="nulová",J185,0)</f>
        <v>0</v>
      </c>
      <c r="BJ185" s="25" t="s">
        <v>79</v>
      </c>
      <c r="BK185" s="247">
        <f>ROUND(I185*H185,2)</f>
        <v>0</v>
      </c>
      <c r="BL185" s="25" t="s">
        <v>217</v>
      </c>
      <c r="BM185" s="25" t="s">
        <v>1505</v>
      </c>
    </row>
    <row r="186" s="1" customFormat="1">
      <c r="B186" s="47"/>
      <c r="C186" s="75"/>
      <c r="D186" s="248" t="s">
        <v>219</v>
      </c>
      <c r="E186" s="75"/>
      <c r="F186" s="249" t="s">
        <v>1506</v>
      </c>
      <c r="G186" s="75"/>
      <c r="H186" s="75"/>
      <c r="I186" s="204"/>
      <c r="J186" s="75"/>
      <c r="K186" s="75"/>
      <c r="L186" s="73"/>
      <c r="M186" s="250"/>
      <c r="N186" s="48"/>
      <c r="O186" s="48"/>
      <c r="P186" s="48"/>
      <c r="Q186" s="48"/>
      <c r="R186" s="48"/>
      <c r="S186" s="48"/>
      <c r="T186" s="96"/>
      <c r="AT186" s="25" t="s">
        <v>219</v>
      </c>
      <c r="AU186" s="25" t="s">
        <v>81</v>
      </c>
    </row>
    <row r="187" s="1" customFormat="1" ht="34.2" customHeight="1">
      <c r="B187" s="47"/>
      <c r="C187" s="236" t="s">
        <v>327</v>
      </c>
      <c r="D187" s="236" t="s">
        <v>212</v>
      </c>
      <c r="E187" s="237" t="s">
        <v>1507</v>
      </c>
      <c r="F187" s="238" t="s">
        <v>1508</v>
      </c>
      <c r="G187" s="239" t="s">
        <v>391</v>
      </c>
      <c r="H187" s="240">
        <v>150</v>
      </c>
      <c r="I187" s="241"/>
      <c r="J187" s="242">
        <f>ROUND(I187*H187,2)</f>
        <v>0</v>
      </c>
      <c r="K187" s="238" t="s">
        <v>216</v>
      </c>
      <c r="L187" s="73"/>
      <c r="M187" s="243" t="s">
        <v>21</v>
      </c>
      <c r="N187" s="244" t="s">
        <v>43</v>
      </c>
      <c r="O187" s="48"/>
      <c r="P187" s="245">
        <f>O187*H187</f>
        <v>0</v>
      </c>
      <c r="Q187" s="245">
        <v>0</v>
      </c>
      <c r="R187" s="245">
        <f>Q187*H187</f>
        <v>0</v>
      </c>
      <c r="S187" s="245">
        <v>0</v>
      </c>
      <c r="T187" s="246">
        <f>S187*H187</f>
        <v>0</v>
      </c>
      <c r="AR187" s="25" t="s">
        <v>217</v>
      </c>
      <c r="AT187" s="25" t="s">
        <v>212</v>
      </c>
      <c r="AU187" s="25" t="s">
        <v>81</v>
      </c>
      <c r="AY187" s="25" t="s">
        <v>210</v>
      </c>
      <c r="BE187" s="247">
        <f>IF(N187="základní",J187,0)</f>
        <v>0</v>
      </c>
      <c r="BF187" s="247">
        <f>IF(N187="snížená",J187,0)</f>
        <v>0</v>
      </c>
      <c r="BG187" s="247">
        <f>IF(N187="zákl. přenesená",J187,0)</f>
        <v>0</v>
      </c>
      <c r="BH187" s="247">
        <f>IF(N187="sníž. přenesená",J187,0)</f>
        <v>0</v>
      </c>
      <c r="BI187" s="247">
        <f>IF(N187="nulová",J187,0)</f>
        <v>0</v>
      </c>
      <c r="BJ187" s="25" t="s">
        <v>79</v>
      </c>
      <c r="BK187" s="247">
        <f>ROUND(I187*H187,2)</f>
        <v>0</v>
      </c>
      <c r="BL187" s="25" t="s">
        <v>217</v>
      </c>
      <c r="BM187" s="25" t="s">
        <v>1509</v>
      </c>
    </row>
    <row r="188" s="1" customFormat="1">
      <c r="B188" s="47"/>
      <c r="C188" s="75"/>
      <c r="D188" s="248" t="s">
        <v>219</v>
      </c>
      <c r="E188" s="75"/>
      <c r="F188" s="249" t="s">
        <v>1506</v>
      </c>
      <c r="G188" s="75"/>
      <c r="H188" s="75"/>
      <c r="I188" s="204"/>
      <c r="J188" s="75"/>
      <c r="K188" s="75"/>
      <c r="L188" s="73"/>
      <c r="M188" s="250"/>
      <c r="N188" s="48"/>
      <c r="O188" s="48"/>
      <c r="P188" s="48"/>
      <c r="Q188" s="48"/>
      <c r="R188" s="48"/>
      <c r="S188" s="48"/>
      <c r="T188" s="96"/>
      <c r="AT188" s="25" t="s">
        <v>219</v>
      </c>
      <c r="AU188" s="25" t="s">
        <v>81</v>
      </c>
    </row>
    <row r="189" s="13" customFormat="1">
      <c r="B189" s="261"/>
      <c r="C189" s="262"/>
      <c r="D189" s="248" t="s">
        <v>221</v>
      </c>
      <c r="E189" s="262"/>
      <c r="F189" s="264" t="s">
        <v>1510</v>
      </c>
      <c r="G189" s="262"/>
      <c r="H189" s="265">
        <v>150</v>
      </c>
      <c r="I189" s="266"/>
      <c r="J189" s="262"/>
      <c r="K189" s="262"/>
      <c r="L189" s="267"/>
      <c r="M189" s="268"/>
      <c r="N189" s="269"/>
      <c r="O189" s="269"/>
      <c r="P189" s="269"/>
      <c r="Q189" s="269"/>
      <c r="R189" s="269"/>
      <c r="S189" s="269"/>
      <c r="T189" s="270"/>
      <c r="AT189" s="271" t="s">
        <v>221</v>
      </c>
      <c r="AU189" s="271" t="s">
        <v>81</v>
      </c>
      <c r="AV189" s="13" t="s">
        <v>81</v>
      </c>
      <c r="AW189" s="13" t="s">
        <v>6</v>
      </c>
      <c r="AX189" s="13" t="s">
        <v>79</v>
      </c>
      <c r="AY189" s="271" t="s">
        <v>210</v>
      </c>
    </row>
    <row r="190" s="1" customFormat="1" ht="34.2" customHeight="1">
      <c r="B190" s="47"/>
      <c r="C190" s="236" t="s">
        <v>9</v>
      </c>
      <c r="D190" s="236" t="s">
        <v>212</v>
      </c>
      <c r="E190" s="237" t="s">
        <v>1511</v>
      </c>
      <c r="F190" s="238" t="s">
        <v>1512</v>
      </c>
      <c r="G190" s="239" t="s">
        <v>391</v>
      </c>
      <c r="H190" s="240">
        <v>5</v>
      </c>
      <c r="I190" s="241"/>
      <c r="J190" s="242">
        <f>ROUND(I190*H190,2)</f>
        <v>0</v>
      </c>
      <c r="K190" s="238" t="s">
        <v>216</v>
      </c>
      <c r="L190" s="73"/>
      <c r="M190" s="243" t="s">
        <v>21</v>
      </c>
      <c r="N190" s="244" t="s">
        <v>43</v>
      </c>
      <c r="O190" s="48"/>
      <c r="P190" s="245">
        <f>O190*H190</f>
        <v>0</v>
      </c>
      <c r="Q190" s="245">
        <v>0</v>
      </c>
      <c r="R190" s="245">
        <f>Q190*H190</f>
        <v>0</v>
      </c>
      <c r="S190" s="245">
        <v>0</v>
      </c>
      <c r="T190" s="246">
        <f>S190*H190</f>
        <v>0</v>
      </c>
      <c r="AR190" s="25" t="s">
        <v>217</v>
      </c>
      <c r="AT190" s="25" t="s">
        <v>212</v>
      </c>
      <c r="AU190" s="25" t="s">
        <v>81</v>
      </c>
      <c r="AY190" s="25" t="s">
        <v>210</v>
      </c>
      <c r="BE190" s="247">
        <f>IF(N190="základní",J190,0)</f>
        <v>0</v>
      </c>
      <c r="BF190" s="247">
        <f>IF(N190="snížená",J190,0)</f>
        <v>0</v>
      </c>
      <c r="BG190" s="247">
        <f>IF(N190="zákl. přenesená",J190,0)</f>
        <v>0</v>
      </c>
      <c r="BH190" s="247">
        <f>IF(N190="sníž. přenesená",J190,0)</f>
        <v>0</v>
      </c>
      <c r="BI190" s="247">
        <f>IF(N190="nulová",J190,0)</f>
        <v>0</v>
      </c>
      <c r="BJ190" s="25" t="s">
        <v>79</v>
      </c>
      <c r="BK190" s="247">
        <f>ROUND(I190*H190,2)</f>
        <v>0</v>
      </c>
      <c r="BL190" s="25" t="s">
        <v>217</v>
      </c>
      <c r="BM190" s="25" t="s">
        <v>1513</v>
      </c>
    </row>
    <row r="191" s="1" customFormat="1">
      <c r="B191" s="47"/>
      <c r="C191" s="75"/>
      <c r="D191" s="248" t="s">
        <v>219</v>
      </c>
      <c r="E191" s="75"/>
      <c r="F191" s="249" t="s">
        <v>1514</v>
      </c>
      <c r="G191" s="75"/>
      <c r="H191" s="75"/>
      <c r="I191" s="204"/>
      <c r="J191" s="75"/>
      <c r="K191" s="75"/>
      <c r="L191" s="73"/>
      <c r="M191" s="250"/>
      <c r="N191" s="48"/>
      <c r="O191" s="48"/>
      <c r="P191" s="48"/>
      <c r="Q191" s="48"/>
      <c r="R191" s="48"/>
      <c r="S191" s="48"/>
      <c r="T191" s="96"/>
      <c r="AT191" s="25" t="s">
        <v>219</v>
      </c>
      <c r="AU191" s="25" t="s">
        <v>81</v>
      </c>
    </row>
    <row r="192" s="11" customFormat="1" ht="29.88" customHeight="1">
      <c r="B192" s="220"/>
      <c r="C192" s="221"/>
      <c r="D192" s="222" t="s">
        <v>71</v>
      </c>
      <c r="E192" s="234" t="s">
        <v>1279</v>
      </c>
      <c r="F192" s="234" t="s">
        <v>1280</v>
      </c>
      <c r="G192" s="221"/>
      <c r="H192" s="221"/>
      <c r="I192" s="224"/>
      <c r="J192" s="235">
        <f>BK192</f>
        <v>0</v>
      </c>
      <c r="K192" s="221"/>
      <c r="L192" s="226"/>
      <c r="M192" s="227"/>
      <c r="N192" s="228"/>
      <c r="O192" s="228"/>
      <c r="P192" s="229">
        <f>SUM(P193:P194)</f>
        <v>0</v>
      </c>
      <c r="Q192" s="228"/>
      <c r="R192" s="229">
        <f>SUM(R193:R194)</f>
        <v>0</v>
      </c>
      <c r="S192" s="228"/>
      <c r="T192" s="230">
        <f>SUM(T193:T194)</f>
        <v>0</v>
      </c>
      <c r="AR192" s="231" t="s">
        <v>79</v>
      </c>
      <c r="AT192" s="232" t="s">
        <v>71</v>
      </c>
      <c r="AU192" s="232" t="s">
        <v>79</v>
      </c>
      <c r="AY192" s="231" t="s">
        <v>210</v>
      </c>
      <c r="BK192" s="233">
        <f>SUM(BK193:BK194)</f>
        <v>0</v>
      </c>
    </row>
    <row r="193" s="1" customFormat="1" ht="45.6" customHeight="1">
      <c r="B193" s="47"/>
      <c r="C193" s="236" t="s">
        <v>338</v>
      </c>
      <c r="D193" s="236" t="s">
        <v>212</v>
      </c>
      <c r="E193" s="237" t="s">
        <v>1515</v>
      </c>
      <c r="F193" s="238" t="s">
        <v>1516</v>
      </c>
      <c r="G193" s="239" t="s">
        <v>318</v>
      </c>
      <c r="H193" s="240">
        <v>214.667</v>
      </c>
      <c r="I193" s="241"/>
      <c r="J193" s="242">
        <f>ROUND(I193*H193,2)</f>
        <v>0</v>
      </c>
      <c r="K193" s="238" t="s">
        <v>216</v>
      </c>
      <c r="L193" s="73"/>
      <c r="M193" s="243" t="s">
        <v>21</v>
      </c>
      <c r="N193" s="244" t="s">
        <v>43</v>
      </c>
      <c r="O193" s="48"/>
      <c r="P193" s="245">
        <f>O193*H193</f>
        <v>0</v>
      </c>
      <c r="Q193" s="245">
        <v>0</v>
      </c>
      <c r="R193" s="245">
        <f>Q193*H193</f>
        <v>0</v>
      </c>
      <c r="S193" s="245">
        <v>0</v>
      </c>
      <c r="T193" s="246">
        <f>S193*H193</f>
        <v>0</v>
      </c>
      <c r="AR193" s="25" t="s">
        <v>217</v>
      </c>
      <c r="AT193" s="25" t="s">
        <v>212</v>
      </c>
      <c r="AU193" s="25" t="s">
        <v>81</v>
      </c>
      <c r="AY193" s="25" t="s">
        <v>210</v>
      </c>
      <c r="BE193" s="247">
        <f>IF(N193="základní",J193,0)</f>
        <v>0</v>
      </c>
      <c r="BF193" s="247">
        <f>IF(N193="snížená",J193,0)</f>
        <v>0</v>
      </c>
      <c r="BG193" s="247">
        <f>IF(N193="zákl. přenesená",J193,0)</f>
        <v>0</v>
      </c>
      <c r="BH193" s="247">
        <f>IF(N193="sníž. přenesená",J193,0)</f>
        <v>0</v>
      </c>
      <c r="BI193" s="247">
        <f>IF(N193="nulová",J193,0)</f>
        <v>0</v>
      </c>
      <c r="BJ193" s="25" t="s">
        <v>79</v>
      </c>
      <c r="BK193" s="247">
        <f>ROUND(I193*H193,2)</f>
        <v>0</v>
      </c>
      <c r="BL193" s="25" t="s">
        <v>217</v>
      </c>
      <c r="BM193" s="25" t="s">
        <v>1517</v>
      </c>
    </row>
    <row r="194" s="1" customFormat="1">
      <c r="B194" s="47"/>
      <c r="C194" s="75"/>
      <c r="D194" s="248" t="s">
        <v>219</v>
      </c>
      <c r="E194" s="75"/>
      <c r="F194" s="249" t="s">
        <v>1285</v>
      </c>
      <c r="G194" s="75"/>
      <c r="H194" s="75"/>
      <c r="I194" s="204"/>
      <c r="J194" s="75"/>
      <c r="K194" s="75"/>
      <c r="L194" s="73"/>
      <c r="M194" s="250"/>
      <c r="N194" s="48"/>
      <c r="O194" s="48"/>
      <c r="P194" s="48"/>
      <c r="Q194" s="48"/>
      <c r="R194" s="48"/>
      <c r="S194" s="48"/>
      <c r="T194" s="96"/>
      <c r="AT194" s="25" t="s">
        <v>219</v>
      </c>
      <c r="AU194" s="25" t="s">
        <v>81</v>
      </c>
    </row>
    <row r="195" s="11" customFormat="1" ht="37.44" customHeight="1">
      <c r="B195" s="220"/>
      <c r="C195" s="221"/>
      <c r="D195" s="222" t="s">
        <v>71</v>
      </c>
      <c r="E195" s="223" t="s">
        <v>659</v>
      </c>
      <c r="F195" s="223" t="s">
        <v>660</v>
      </c>
      <c r="G195" s="221"/>
      <c r="H195" s="221"/>
      <c r="I195" s="224"/>
      <c r="J195" s="225">
        <f>BK195</f>
        <v>0</v>
      </c>
      <c r="K195" s="221"/>
      <c r="L195" s="226"/>
      <c r="M195" s="227"/>
      <c r="N195" s="228"/>
      <c r="O195" s="228"/>
      <c r="P195" s="229">
        <f>P196+P198+P218+P247</f>
        <v>0</v>
      </c>
      <c r="Q195" s="228"/>
      <c r="R195" s="229">
        <f>R196+R198+R218+R247</f>
        <v>95.580979999999997</v>
      </c>
      <c r="S195" s="228"/>
      <c r="T195" s="230">
        <f>T196+T198+T218+T247</f>
        <v>0</v>
      </c>
      <c r="AR195" s="231" t="s">
        <v>81</v>
      </c>
      <c r="AT195" s="232" t="s">
        <v>71</v>
      </c>
      <c r="AU195" s="232" t="s">
        <v>72</v>
      </c>
      <c r="AY195" s="231" t="s">
        <v>210</v>
      </c>
      <c r="BK195" s="233">
        <f>BK196+BK198+BK218+BK247</f>
        <v>0</v>
      </c>
    </row>
    <row r="196" s="11" customFormat="1" ht="19.92" customHeight="1">
      <c r="B196" s="220"/>
      <c r="C196" s="221"/>
      <c r="D196" s="222" t="s">
        <v>71</v>
      </c>
      <c r="E196" s="234" t="s">
        <v>1518</v>
      </c>
      <c r="F196" s="234" t="s">
        <v>1519</v>
      </c>
      <c r="G196" s="221"/>
      <c r="H196" s="221"/>
      <c r="I196" s="224"/>
      <c r="J196" s="235">
        <f>BK196</f>
        <v>0</v>
      </c>
      <c r="K196" s="221"/>
      <c r="L196" s="226"/>
      <c r="M196" s="227"/>
      <c r="N196" s="228"/>
      <c r="O196" s="228"/>
      <c r="P196" s="229">
        <f>P197</f>
        <v>0</v>
      </c>
      <c r="Q196" s="228"/>
      <c r="R196" s="229">
        <f>R197</f>
        <v>0</v>
      </c>
      <c r="S196" s="228"/>
      <c r="T196" s="230">
        <f>T197</f>
        <v>0</v>
      </c>
      <c r="AR196" s="231" t="s">
        <v>81</v>
      </c>
      <c r="AT196" s="232" t="s">
        <v>71</v>
      </c>
      <c r="AU196" s="232" t="s">
        <v>79</v>
      </c>
      <c r="AY196" s="231" t="s">
        <v>210</v>
      </c>
      <c r="BK196" s="233">
        <f>BK197</f>
        <v>0</v>
      </c>
    </row>
    <row r="197" s="1" customFormat="1" ht="14.4" customHeight="1">
      <c r="B197" s="47"/>
      <c r="C197" s="236" t="s">
        <v>344</v>
      </c>
      <c r="D197" s="236" t="s">
        <v>212</v>
      </c>
      <c r="E197" s="237" t="s">
        <v>1518</v>
      </c>
      <c r="F197" s="238" t="s">
        <v>1520</v>
      </c>
      <c r="G197" s="239" t="s">
        <v>482</v>
      </c>
      <c r="H197" s="240">
        <v>1</v>
      </c>
      <c r="I197" s="241"/>
      <c r="J197" s="242">
        <f>ROUND(I197*H197,2)</f>
        <v>0</v>
      </c>
      <c r="K197" s="238" t="s">
        <v>21</v>
      </c>
      <c r="L197" s="73"/>
      <c r="M197" s="243" t="s">
        <v>21</v>
      </c>
      <c r="N197" s="244" t="s">
        <v>43</v>
      </c>
      <c r="O197" s="48"/>
      <c r="P197" s="245">
        <f>O197*H197</f>
        <v>0</v>
      </c>
      <c r="Q197" s="245">
        <v>0</v>
      </c>
      <c r="R197" s="245">
        <f>Q197*H197</f>
        <v>0</v>
      </c>
      <c r="S197" s="245">
        <v>0</v>
      </c>
      <c r="T197" s="246">
        <f>S197*H197</f>
        <v>0</v>
      </c>
      <c r="AR197" s="25" t="s">
        <v>140</v>
      </c>
      <c r="AT197" s="25" t="s">
        <v>212</v>
      </c>
      <c r="AU197" s="25" t="s">
        <v>81</v>
      </c>
      <c r="AY197" s="25" t="s">
        <v>210</v>
      </c>
      <c r="BE197" s="247">
        <f>IF(N197="základní",J197,0)</f>
        <v>0</v>
      </c>
      <c r="BF197" s="247">
        <f>IF(N197="snížená",J197,0)</f>
        <v>0</v>
      </c>
      <c r="BG197" s="247">
        <f>IF(N197="zákl. přenesená",J197,0)</f>
        <v>0</v>
      </c>
      <c r="BH197" s="247">
        <f>IF(N197="sníž. přenesená",J197,0)</f>
        <v>0</v>
      </c>
      <c r="BI197" s="247">
        <f>IF(N197="nulová",J197,0)</f>
        <v>0</v>
      </c>
      <c r="BJ197" s="25" t="s">
        <v>79</v>
      </c>
      <c r="BK197" s="247">
        <f>ROUND(I197*H197,2)</f>
        <v>0</v>
      </c>
      <c r="BL197" s="25" t="s">
        <v>140</v>
      </c>
      <c r="BM197" s="25" t="s">
        <v>1521</v>
      </c>
    </row>
    <row r="198" s="11" customFormat="1" ht="29.88" customHeight="1">
      <c r="B198" s="220"/>
      <c r="C198" s="221"/>
      <c r="D198" s="222" t="s">
        <v>71</v>
      </c>
      <c r="E198" s="234" t="s">
        <v>1522</v>
      </c>
      <c r="F198" s="234" t="s">
        <v>1523</v>
      </c>
      <c r="G198" s="221"/>
      <c r="H198" s="221"/>
      <c r="I198" s="224"/>
      <c r="J198" s="235">
        <f>BK198</f>
        <v>0</v>
      </c>
      <c r="K198" s="221"/>
      <c r="L198" s="226"/>
      <c r="M198" s="227"/>
      <c r="N198" s="228"/>
      <c r="O198" s="228"/>
      <c r="P198" s="229">
        <f>SUM(P199:P217)</f>
        <v>0</v>
      </c>
      <c r="Q198" s="228"/>
      <c r="R198" s="229">
        <f>SUM(R199:R217)</f>
        <v>0.247</v>
      </c>
      <c r="S198" s="228"/>
      <c r="T198" s="230">
        <f>SUM(T199:T217)</f>
        <v>0</v>
      </c>
      <c r="AR198" s="231" t="s">
        <v>81</v>
      </c>
      <c r="AT198" s="232" t="s">
        <v>71</v>
      </c>
      <c r="AU198" s="232" t="s">
        <v>79</v>
      </c>
      <c r="AY198" s="231" t="s">
        <v>210</v>
      </c>
      <c r="BK198" s="233">
        <f>SUM(BK199:BK217)</f>
        <v>0</v>
      </c>
    </row>
    <row r="199" s="1" customFormat="1" ht="22.8" customHeight="1">
      <c r="B199" s="47"/>
      <c r="C199" s="236" t="s">
        <v>351</v>
      </c>
      <c r="D199" s="236" t="s">
        <v>212</v>
      </c>
      <c r="E199" s="237" t="s">
        <v>1524</v>
      </c>
      <c r="F199" s="238" t="s">
        <v>1525</v>
      </c>
      <c r="G199" s="239" t="s">
        <v>251</v>
      </c>
      <c r="H199" s="240">
        <v>48</v>
      </c>
      <c r="I199" s="241"/>
      <c r="J199" s="242">
        <f>ROUND(I199*H199,2)</f>
        <v>0</v>
      </c>
      <c r="K199" s="238" t="s">
        <v>21</v>
      </c>
      <c r="L199" s="73"/>
      <c r="M199" s="243" t="s">
        <v>21</v>
      </c>
      <c r="N199" s="244" t="s">
        <v>43</v>
      </c>
      <c r="O199" s="48"/>
      <c r="P199" s="245">
        <f>O199*H199</f>
        <v>0</v>
      </c>
      <c r="Q199" s="245">
        <v>0.00050000000000000001</v>
      </c>
      <c r="R199" s="245">
        <f>Q199*H199</f>
        <v>0.024</v>
      </c>
      <c r="S199" s="245">
        <v>0</v>
      </c>
      <c r="T199" s="246">
        <f>S199*H199</f>
        <v>0</v>
      </c>
      <c r="AR199" s="25" t="s">
        <v>140</v>
      </c>
      <c r="AT199" s="25" t="s">
        <v>212</v>
      </c>
      <c r="AU199" s="25" t="s">
        <v>81</v>
      </c>
      <c r="AY199" s="25" t="s">
        <v>210</v>
      </c>
      <c r="BE199" s="247">
        <f>IF(N199="základní",J199,0)</f>
        <v>0</v>
      </c>
      <c r="BF199" s="247">
        <f>IF(N199="snížená",J199,0)</f>
        <v>0</v>
      </c>
      <c r="BG199" s="247">
        <f>IF(N199="zákl. přenesená",J199,0)</f>
        <v>0</v>
      </c>
      <c r="BH199" s="247">
        <f>IF(N199="sníž. přenesená",J199,0)</f>
        <v>0</v>
      </c>
      <c r="BI199" s="247">
        <f>IF(N199="nulová",J199,0)</f>
        <v>0</v>
      </c>
      <c r="BJ199" s="25" t="s">
        <v>79</v>
      </c>
      <c r="BK199" s="247">
        <f>ROUND(I199*H199,2)</f>
        <v>0</v>
      </c>
      <c r="BL199" s="25" t="s">
        <v>140</v>
      </c>
      <c r="BM199" s="25" t="s">
        <v>1526</v>
      </c>
    </row>
    <row r="200" s="1" customFormat="1" ht="34.2" customHeight="1">
      <c r="B200" s="47"/>
      <c r="C200" s="236" t="s">
        <v>357</v>
      </c>
      <c r="D200" s="236" t="s">
        <v>212</v>
      </c>
      <c r="E200" s="237" t="s">
        <v>1527</v>
      </c>
      <c r="F200" s="238" t="s">
        <v>1528</v>
      </c>
      <c r="G200" s="239" t="s">
        <v>251</v>
      </c>
      <c r="H200" s="240">
        <v>76</v>
      </c>
      <c r="I200" s="241"/>
      <c r="J200" s="242">
        <f>ROUND(I200*H200,2)</f>
        <v>0</v>
      </c>
      <c r="K200" s="238" t="s">
        <v>21</v>
      </c>
      <c r="L200" s="73"/>
      <c r="M200" s="243" t="s">
        <v>21</v>
      </c>
      <c r="N200" s="244" t="s">
        <v>43</v>
      </c>
      <c r="O200" s="48"/>
      <c r="P200" s="245">
        <f>O200*H200</f>
        <v>0</v>
      </c>
      <c r="Q200" s="245">
        <v>0.00050000000000000001</v>
      </c>
      <c r="R200" s="245">
        <f>Q200*H200</f>
        <v>0.037999999999999999</v>
      </c>
      <c r="S200" s="245">
        <v>0</v>
      </c>
      <c r="T200" s="246">
        <f>S200*H200</f>
        <v>0</v>
      </c>
      <c r="AR200" s="25" t="s">
        <v>140</v>
      </c>
      <c r="AT200" s="25" t="s">
        <v>212</v>
      </c>
      <c r="AU200" s="25" t="s">
        <v>81</v>
      </c>
      <c r="AY200" s="25" t="s">
        <v>210</v>
      </c>
      <c r="BE200" s="247">
        <f>IF(N200="základní",J200,0)</f>
        <v>0</v>
      </c>
      <c r="BF200" s="247">
        <f>IF(N200="snížená",J200,0)</f>
        <v>0</v>
      </c>
      <c r="BG200" s="247">
        <f>IF(N200="zákl. přenesená",J200,0)</f>
        <v>0</v>
      </c>
      <c r="BH200" s="247">
        <f>IF(N200="sníž. přenesená",J200,0)</f>
        <v>0</v>
      </c>
      <c r="BI200" s="247">
        <f>IF(N200="nulová",J200,0)</f>
        <v>0</v>
      </c>
      <c r="BJ200" s="25" t="s">
        <v>79</v>
      </c>
      <c r="BK200" s="247">
        <f>ROUND(I200*H200,2)</f>
        <v>0</v>
      </c>
      <c r="BL200" s="25" t="s">
        <v>140</v>
      </c>
      <c r="BM200" s="25" t="s">
        <v>1529</v>
      </c>
    </row>
    <row r="201" s="1" customFormat="1" ht="22.8" customHeight="1">
      <c r="B201" s="47"/>
      <c r="C201" s="236" t="s">
        <v>362</v>
      </c>
      <c r="D201" s="236" t="s">
        <v>212</v>
      </c>
      <c r="E201" s="237" t="s">
        <v>1530</v>
      </c>
      <c r="F201" s="238" t="s">
        <v>1531</v>
      </c>
      <c r="G201" s="239" t="s">
        <v>251</v>
      </c>
      <c r="H201" s="240">
        <v>38</v>
      </c>
      <c r="I201" s="241"/>
      <c r="J201" s="242">
        <f>ROUND(I201*H201,2)</f>
        <v>0</v>
      </c>
      <c r="K201" s="238" t="s">
        <v>21</v>
      </c>
      <c r="L201" s="73"/>
      <c r="M201" s="243" t="s">
        <v>21</v>
      </c>
      <c r="N201" s="244" t="s">
        <v>43</v>
      </c>
      <c r="O201" s="48"/>
      <c r="P201" s="245">
        <f>O201*H201</f>
        <v>0</v>
      </c>
      <c r="Q201" s="245">
        <v>0.0015</v>
      </c>
      <c r="R201" s="245">
        <f>Q201*H201</f>
        <v>0.057000000000000002</v>
      </c>
      <c r="S201" s="245">
        <v>0</v>
      </c>
      <c r="T201" s="246">
        <f>S201*H201</f>
        <v>0</v>
      </c>
      <c r="AR201" s="25" t="s">
        <v>140</v>
      </c>
      <c r="AT201" s="25" t="s">
        <v>212</v>
      </c>
      <c r="AU201" s="25" t="s">
        <v>81</v>
      </c>
      <c r="AY201" s="25" t="s">
        <v>210</v>
      </c>
      <c r="BE201" s="247">
        <f>IF(N201="základní",J201,0)</f>
        <v>0</v>
      </c>
      <c r="BF201" s="247">
        <f>IF(N201="snížená",J201,0)</f>
        <v>0</v>
      </c>
      <c r="BG201" s="247">
        <f>IF(N201="zákl. přenesená",J201,0)</f>
        <v>0</v>
      </c>
      <c r="BH201" s="247">
        <f>IF(N201="sníž. přenesená",J201,0)</f>
        <v>0</v>
      </c>
      <c r="BI201" s="247">
        <f>IF(N201="nulová",J201,0)</f>
        <v>0</v>
      </c>
      <c r="BJ201" s="25" t="s">
        <v>79</v>
      </c>
      <c r="BK201" s="247">
        <f>ROUND(I201*H201,2)</f>
        <v>0</v>
      </c>
      <c r="BL201" s="25" t="s">
        <v>140</v>
      </c>
      <c r="BM201" s="25" t="s">
        <v>1532</v>
      </c>
    </row>
    <row r="202" s="1" customFormat="1" ht="34.2" customHeight="1">
      <c r="B202" s="47"/>
      <c r="C202" s="236" t="s">
        <v>368</v>
      </c>
      <c r="D202" s="236" t="s">
        <v>212</v>
      </c>
      <c r="E202" s="237" t="s">
        <v>1533</v>
      </c>
      <c r="F202" s="238" t="s">
        <v>1534</v>
      </c>
      <c r="G202" s="239" t="s">
        <v>251</v>
      </c>
      <c r="H202" s="240">
        <v>22</v>
      </c>
      <c r="I202" s="241"/>
      <c r="J202" s="242">
        <f>ROUND(I202*H202,2)</f>
        <v>0</v>
      </c>
      <c r="K202" s="238" t="s">
        <v>21</v>
      </c>
      <c r="L202" s="73"/>
      <c r="M202" s="243" t="s">
        <v>21</v>
      </c>
      <c r="N202" s="244" t="s">
        <v>43</v>
      </c>
      <c r="O202" s="48"/>
      <c r="P202" s="245">
        <f>O202*H202</f>
        <v>0</v>
      </c>
      <c r="Q202" s="245">
        <v>0.0015</v>
      </c>
      <c r="R202" s="245">
        <f>Q202*H202</f>
        <v>0.033000000000000002</v>
      </c>
      <c r="S202" s="245">
        <v>0</v>
      </c>
      <c r="T202" s="246">
        <f>S202*H202</f>
        <v>0</v>
      </c>
      <c r="AR202" s="25" t="s">
        <v>140</v>
      </c>
      <c r="AT202" s="25" t="s">
        <v>212</v>
      </c>
      <c r="AU202" s="25" t="s">
        <v>81</v>
      </c>
      <c r="AY202" s="25" t="s">
        <v>210</v>
      </c>
      <c r="BE202" s="247">
        <f>IF(N202="základní",J202,0)</f>
        <v>0</v>
      </c>
      <c r="BF202" s="247">
        <f>IF(N202="snížená",J202,0)</f>
        <v>0</v>
      </c>
      <c r="BG202" s="247">
        <f>IF(N202="zákl. přenesená",J202,0)</f>
        <v>0</v>
      </c>
      <c r="BH202" s="247">
        <f>IF(N202="sníž. přenesená",J202,0)</f>
        <v>0</v>
      </c>
      <c r="BI202" s="247">
        <f>IF(N202="nulová",J202,0)</f>
        <v>0</v>
      </c>
      <c r="BJ202" s="25" t="s">
        <v>79</v>
      </c>
      <c r="BK202" s="247">
        <f>ROUND(I202*H202,2)</f>
        <v>0</v>
      </c>
      <c r="BL202" s="25" t="s">
        <v>140</v>
      </c>
      <c r="BM202" s="25" t="s">
        <v>1535</v>
      </c>
    </row>
    <row r="203" s="13" customFormat="1">
      <c r="B203" s="261"/>
      <c r="C203" s="262"/>
      <c r="D203" s="248" t="s">
        <v>221</v>
      </c>
      <c r="E203" s="263" t="s">
        <v>21</v>
      </c>
      <c r="F203" s="264" t="s">
        <v>1536</v>
      </c>
      <c r="G203" s="262"/>
      <c r="H203" s="265">
        <v>22</v>
      </c>
      <c r="I203" s="266"/>
      <c r="J203" s="262"/>
      <c r="K203" s="262"/>
      <c r="L203" s="267"/>
      <c r="M203" s="268"/>
      <c r="N203" s="269"/>
      <c r="O203" s="269"/>
      <c r="P203" s="269"/>
      <c r="Q203" s="269"/>
      <c r="R203" s="269"/>
      <c r="S203" s="269"/>
      <c r="T203" s="270"/>
      <c r="AT203" s="271" t="s">
        <v>221</v>
      </c>
      <c r="AU203" s="271" t="s">
        <v>81</v>
      </c>
      <c r="AV203" s="13" t="s">
        <v>81</v>
      </c>
      <c r="AW203" s="13" t="s">
        <v>35</v>
      </c>
      <c r="AX203" s="13" t="s">
        <v>79</v>
      </c>
      <c r="AY203" s="271" t="s">
        <v>210</v>
      </c>
    </row>
    <row r="204" s="13" customFormat="1">
      <c r="B204" s="261"/>
      <c r="C204" s="262"/>
      <c r="D204" s="248" t="s">
        <v>221</v>
      </c>
      <c r="E204" s="263" t="s">
        <v>21</v>
      </c>
      <c r="F204" s="264" t="s">
        <v>21</v>
      </c>
      <c r="G204" s="262"/>
      <c r="H204" s="265">
        <v>0</v>
      </c>
      <c r="I204" s="266"/>
      <c r="J204" s="262"/>
      <c r="K204" s="262"/>
      <c r="L204" s="267"/>
      <c r="M204" s="268"/>
      <c r="N204" s="269"/>
      <c r="O204" s="269"/>
      <c r="P204" s="269"/>
      <c r="Q204" s="269"/>
      <c r="R204" s="269"/>
      <c r="S204" s="269"/>
      <c r="T204" s="270"/>
      <c r="AT204" s="271" t="s">
        <v>221</v>
      </c>
      <c r="AU204" s="271" t="s">
        <v>81</v>
      </c>
      <c r="AV204" s="13" t="s">
        <v>81</v>
      </c>
      <c r="AW204" s="13" t="s">
        <v>35</v>
      </c>
      <c r="AX204" s="13" t="s">
        <v>72</v>
      </c>
      <c r="AY204" s="271" t="s">
        <v>210</v>
      </c>
    </row>
    <row r="205" s="13" customFormat="1">
      <c r="B205" s="261"/>
      <c r="C205" s="262"/>
      <c r="D205" s="248" t="s">
        <v>221</v>
      </c>
      <c r="E205" s="263" t="s">
        <v>21</v>
      </c>
      <c r="F205" s="264" t="s">
        <v>21</v>
      </c>
      <c r="G205" s="262"/>
      <c r="H205" s="265">
        <v>0</v>
      </c>
      <c r="I205" s="266"/>
      <c r="J205" s="262"/>
      <c r="K205" s="262"/>
      <c r="L205" s="267"/>
      <c r="M205" s="268"/>
      <c r="N205" s="269"/>
      <c r="O205" s="269"/>
      <c r="P205" s="269"/>
      <c r="Q205" s="269"/>
      <c r="R205" s="269"/>
      <c r="S205" s="269"/>
      <c r="T205" s="270"/>
      <c r="AT205" s="271" t="s">
        <v>221</v>
      </c>
      <c r="AU205" s="271" t="s">
        <v>81</v>
      </c>
      <c r="AV205" s="13" t="s">
        <v>81</v>
      </c>
      <c r="AW205" s="13" t="s">
        <v>35</v>
      </c>
      <c r="AX205" s="13" t="s">
        <v>72</v>
      </c>
      <c r="AY205" s="271" t="s">
        <v>210</v>
      </c>
    </row>
    <row r="206" s="13" customFormat="1">
      <c r="B206" s="261"/>
      <c r="C206" s="262"/>
      <c r="D206" s="248" t="s">
        <v>221</v>
      </c>
      <c r="E206" s="263" t="s">
        <v>21</v>
      </c>
      <c r="F206" s="264" t="s">
        <v>21</v>
      </c>
      <c r="G206" s="262"/>
      <c r="H206" s="265">
        <v>0</v>
      </c>
      <c r="I206" s="266"/>
      <c r="J206" s="262"/>
      <c r="K206" s="262"/>
      <c r="L206" s="267"/>
      <c r="M206" s="268"/>
      <c r="N206" s="269"/>
      <c r="O206" s="269"/>
      <c r="P206" s="269"/>
      <c r="Q206" s="269"/>
      <c r="R206" s="269"/>
      <c r="S206" s="269"/>
      <c r="T206" s="270"/>
      <c r="AT206" s="271" t="s">
        <v>221</v>
      </c>
      <c r="AU206" s="271" t="s">
        <v>81</v>
      </c>
      <c r="AV206" s="13" t="s">
        <v>81</v>
      </c>
      <c r="AW206" s="13" t="s">
        <v>35</v>
      </c>
      <c r="AX206" s="13" t="s">
        <v>72</v>
      </c>
      <c r="AY206" s="271" t="s">
        <v>210</v>
      </c>
    </row>
    <row r="207" s="13" customFormat="1">
      <c r="B207" s="261"/>
      <c r="C207" s="262"/>
      <c r="D207" s="248" t="s">
        <v>221</v>
      </c>
      <c r="E207" s="263" t="s">
        <v>21</v>
      </c>
      <c r="F207" s="264" t="s">
        <v>21</v>
      </c>
      <c r="G207" s="262"/>
      <c r="H207" s="265">
        <v>0</v>
      </c>
      <c r="I207" s="266"/>
      <c r="J207" s="262"/>
      <c r="K207" s="262"/>
      <c r="L207" s="267"/>
      <c r="M207" s="268"/>
      <c r="N207" s="269"/>
      <c r="O207" s="269"/>
      <c r="P207" s="269"/>
      <c r="Q207" s="269"/>
      <c r="R207" s="269"/>
      <c r="S207" s="269"/>
      <c r="T207" s="270"/>
      <c r="AT207" s="271" t="s">
        <v>221</v>
      </c>
      <c r="AU207" s="271" t="s">
        <v>81</v>
      </c>
      <c r="AV207" s="13" t="s">
        <v>81</v>
      </c>
      <c r="AW207" s="13" t="s">
        <v>35</v>
      </c>
      <c r="AX207" s="13" t="s">
        <v>72</v>
      </c>
      <c r="AY207" s="271" t="s">
        <v>210</v>
      </c>
    </row>
    <row r="208" s="13" customFormat="1">
      <c r="B208" s="261"/>
      <c r="C208" s="262"/>
      <c r="D208" s="248" t="s">
        <v>221</v>
      </c>
      <c r="E208" s="263" t="s">
        <v>21</v>
      </c>
      <c r="F208" s="264" t="s">
        <v>21</v>
      </c>
      <c r="G208" s="262"/>
      <c r="H208" s="265">
        <v>0</v>
      </c>
      <c r="I208" s="266"/>
      <c r="J208" s="262"/>
      <c r="K208" s="262"/>
      <c r="L208" s="267"/>
      <c r="M208" s="268"/>
      <c r="N208" s="269"/>
      <c r="O208" s="269"/>
      <c r="P208" s="269"/>
      <c r="Q208" s="269"/>
      <c r="R208" s="269"/>
      <c r="S208" s="269"/>
      <c r="T208" s="270"/>
      <c r="AT208" s="271" t="s">
        <v>221</v>
      </c>
      <c r="AU208" s="271" t="s">
        <v>81</v>
      </c>
      <c r="AV208" s="13" t="s">
        <v>81</v>
      </c>
      <c r="AW208" s="13" t="s">
        <v>35</v>
      </c>
      <c r="AX208" s="13" t="s">
        <v>72</v>
      </c>
      <c r="AY208" s="271" t="s">
        <v>210</v>
      </c>
    </row>
    <row r="209" s="13" customFormat="1">
      <c r="B209" s="261"/>
      <c r="C209" s="262"/>
      <c r="D209" s="248" t="s">
        <v>221</v>
      </c>
      <c r="E209" s="263" t="s">
        <v>21</v>
      </c>
      <c r="F209" s="264" t="s">
        <v>21</v>
      </c>
      <c r="G209" s="262"/>
      <c r="H209" s="265">
        <v>0</v>
      </c>
      <c r="I209" s="266"/>
      <c r="J209" s="262"/>
      <c r="K209" s="262"/>
      <c r="L209" s="267"/>
      <c r="M209" s="268"/>
      <c r="N209" s="269"/>
      <c r="O209" s="269"/>
      <c r="P209" s="269"/>
      <c r="Q209" s="269"/>
      <c r="R209" s="269"/>
      <c r="S209" s="269"/>
      <c r="T209" s="270"/>
      <c r="AT209" s="271" t="s">
        <v>221</v>
      </c>
      <c r="AU209" s="271" t="s">
        <v>81</v>
      </c>
      <c r="AV209" s="13" t="s">
        <v>81</v>
      </c>
      <c r="AW209" s="13" t="s">
        <v>35</v>
      </c>
      <c r="AX209" s="13" t="s">
        <v>72</v>
      </c>
      <c r="AY209" s="271" t="s">
        <v>210</v>
      </c>
    </row>
    <row r="210" s="13" customFormat="1">
      <c r="B210" s="261"/>
      <c r="C210" s="262"/>
      <c r="D210" s="248" t="s">
        <v>221</v>
      </c>
      <c r="E210" s="263" t="s">
        <v>21</v>
      </c>
      <c r="F210" s="264" t="s">
        <v>21</v>
      </c>
      <c r="G210" s="262"/>
      <c r="H210" s="265">
        <v>0</v>
      </c>
      <c r="I210" s="266"/>
      <c r="J210" s="262"/>
      <c r="K210" s="262"/>
      <c r="L210" s="267"/>
      <c r="M210" s="268"/>
      <c r="N210" s="269"/>
      <c r="O210" s="269"/>
      <c r="P210" s="269"/>
      <c r="Q210" s="269"/>
      <c r="R210" s="269"/>
      <c r="S210" s="269"/>
      <c r="T210" s="270"/>
      <c r="AT210" s="271" t="s">
        <v>221</v>
      </c>
      <c r="AU210" s="271" t="s">
        <v>81</v>
      </c>
      <c r="AV210" s="13" t="s">
        <v>81</v>
      </c>
      <c r="AW210" s="13" t="s">
        <v>35</v>
      </c>
      <c r="AX210" s="13" t="s">
        <v>72</v>
      </c>
      <c r="AY210" s="271" t="s">
        <v>210</v>
      </c>
    </row>
    <row r="211" s="13" customFormat="1">
      <c r="B211" s="261"/>
      <c r="C211" s="262"/>
      <c r="D211" s="248" t="s">
        <v>221</v>
      </c>
      <c r="E211" s="263" t="s">
        <v>21</v>
      </c>
      <c r="F211" s="264" t="s">
        <v>21</v>
      </c>
      <c r="G211" s="262"/>
      <c r="H211" s="265">
        <v>0</v>
      </c>
      <c r="I211" s="266"/>
      <c r="J211" s="262"/>
      <c r="K211" s="262"/>
      <c r="L211" s="267"/>
      <c r="M211" s="268"/>
      <c r="N211" s="269"/>
      <c r="O211" s="269"/>
      <c r="P211" s="269"/>
      <c r="Q211" s="269"/>
      <c r="R211" s="269"/>
      <c r="S211" s="269"/>
      <c r="T211" s="270"/>
      <c r="AT211" s="271" t="s">
        <v>221</v>
      </c>
      <c r="AU211" s="271" t="s">
        <v>81</v>
      </c>
      <c r="AV211" s="13" t="s">
        <v>81</v>
      </c>
      <c r="AW211" s="13" t="s">
        <v>35</v>
      </c>
      <c r="AX211" s="13" t="s">
        <v>72</v>
      </c>
      <c r="AY211" s="271" t="s">
        <v>210</v>
      </c>
    </row>
    <row r="212" s="13" customFormat="1">
      <c r="B212" s="261"/>
      <c r="C212" s="262"/>
      <c r="D212" s="248" t="s">
        <v>221</v>
      </c>
      <c r="E212" s="263" t="s">
        <v>21</v>
      </c>
      <c r="F212" s="264" t="s">
        <v>21</v>
      </c>
      <c r="G212" s="262"/>
      <c r="H212" s="265">
        <v>0</v>
      </c>
      <c r="I212" s="266"/>
      <c r="J212" s="262"/>
      <c r="K212" s="262"/>
      <c r="L212" s="267"/>
      <c r="M212" s="268"/>
      <c r="N212" s="269"/>
      <c r="O212" s="269"/>
      <c r="P212" s="269"/>
      <c r="Q212" s="269"/>
      <c r="R212" s="269"/>
      <c r="S212" s="269"/>
      <c r="T212" s="270"/>
      <c r="AT212" s="271" t="s">
        <v>221</v>
      </c>
      <c r="AU212" s="271" t="s">
        <v>81</v>
      </c>
      <c r="AV212" s="13" t="s">
        <v>81</v>
      </c>
      <c r="AW212" s="13" t="s">
        <v>35</v>
      </c>
      <c r="AX212" s="13" t="s">
        <v>72</v>
      </c>
      <c r="AY212" s="271" t="s">
        <v>210</v>
      </c>
    </row>
    <row r="213" s="13" customFormat="1">
      <c r="B213" s="261"/>
      <c r="C213" s="262"/>
      <c r="D213" s="248" t="s">
        <v>221</v>
      </c>
      <c r="E213" s="263" t="s">
        <v>21</v>
      </c>
      <c r="F213" s="264" t="s">
        <v>21</v>
      </c>
      <c r="G213" s="262"/>
      <c r="H213" s="265">
        <v>0</v>
      </c>
      <c r="I213" s="266"/>
      <c r="J213" s="262"/>
      <c r="K213" s="262"/>
      <c r="L213" s="267"/>
      <c r="M213" s="268"/>
      <c r="N213" s="269"/>
      <c r="O213" s="269"/>
      <c r="P213" s="269"/>
      <c r="Q213" s="269"/>
      <c r="R213" s="269"/>
      <c r="S213" s="269"/>
      <c r="T213" s="270"/>
      <c r="AT213" s="271" t="s">
        <v>221</v>
      </c>
      <c r="AU213" s="271" t="s">
        <v>81</v>
      </c>
      <c r="AV213" s="13" t="s">
        <v>81</v>
      </c>
      <c r="AW213" s="13" t="s">
        <v>35</v>
      </c>
      <c r="AX213" s="13" t="s">
        <v>72</v>
      </c>
      <c r="AY213" s="271" t="s">
        <v>210</v>
      </c>
    </row>
    <row r="214" s="13" customFormat="1">
      <c r="B214" s="261"/>
      <c r="C214" s="262"/>
      <c r="D214" s="248" t="s">
        <v>221</v>
      </c>
      <c r="E214" s="263" t="s">
        <v>21</v>
      </c>
      <c r="F214" s="264" t="s">
        <v>21</v>
      </c>
      <c r="G214" s="262"/>
      <c r="H214" s="265">
        <v>0</v>
      </c>
      <c r="I214" s="266"/>
      <c r="J214" s="262"/>
      <c r="K214" s="262"/>
      <c r="L214" s="267"/>
      <c r="M214" s="268"/>
      <c r="N214" s="269"/>
      <c r="O214" s="269"/>
      <c r="P214" s="269"/>
      <c r="Q214" s="269"/>
      <c r="R214" s="269"/>
      <c r="S214" s="269"/>
      <c r="T214" s="270"/>
      <c r="AT214" s="271" t="s">
        <v>221</v>
      </c>
      <c r="AU214" s="271" t="s">
        <v>81</v>
      </c>
      <c r="AV214" s="13" t="s">
        <v>81</v>
      </c>
      <c r="AW214" s="13" t="s">
        <v>35</v>
      </c>
      <c r="AX214" s="13" t="s">
        <v>72</v>
      </c>
      <c r="AY214" s="271" t="s">
        <v>210</v>
      </c>
    </row>
    <row r="215" s="1" customFormat="1" ht="22.8" customHeight="1">
      <c r="B215" s="47"/>
      <c r="C215" s="236" t="s">
        <v>375</v>
      </c>
      <c r="D215" s="236" t="s">
        <v>212</v>
      </c>
      <c r="E215" s="237" t="s">
        <v>1537</v>
      </c>
      <c r="F215" s="238" t="s">
        <v>1538</v>
      </c>
      <c r="G215" s="239" t="s">
        <v>251</v>
      </c>
      <c r="H215" s="240">
        <v>38</v>
      </c>
      <c r="I215" s="241"/>
      <c r="J215" s="242">
        <f>ROUND(I215*H215,2)</f>
        <v>0</v>
      </c>
      <c r="K215" s="238" t="s">
        <v>21</v>
      </c>
      <c r="L215" s="73"/>
      <c r="M215" s="243" t="s">
        <v>21</v>
      </c>
      <c r="N215" s="244" t="s">
        <v>43</v>
      </c>
      <c r="O215" s="48"/>
      <c r="P215" s="245">
        <f>O215*H215</f>
        <v>0</v>
      </c>
      <c r="Q215" s="245">
        <v>0.0025000000000000001</v>
      </c>
      <c r="R215" s="245">
        <f>Q215*H215</f>
        <v>0.095000000000000001</v>
      </c>
      <c r="S215" s="245">
        <v>0</v>
      </c>
      <c r="T215" s="246">
        <f>S215*H215</f>
        <v>0</v>
      </c>
      <c r="AR215" s="25" t="s">
        <v>140</v>
      </c>
      <c r="AT215" s="25" t="s">
        <v>212</v>
      </c>
      <c r="AU215" s="25" t="s">
        <v>81</v>
      </c>
      <c r="AY215" s="25" t="s">
        <v>210</v>
      </c>
      <c r="BE215" s="247">
        <f>IF(N215="základní",J215,0)</f>
        <v>0</v>
      </c>
      <c r="BF215" s="247">
        <f>IF(N215="snížená",J215,0)</f>
        <v>0</v>
      </c>
      <c r="BG215" s="247">
        <f>IF(N215="zákl. přenesená",J215,0)</f>
        <v>0</v>
      </c>
      <c r="BH215" s="247">
        <f>IF(N215="sníž. přenesená",J215,0)</f>
        <v>0</v>
      </c>
      <c r="BI215" s="247">
        <f>IF(N215="nulová",J215,0)</f>
        <v>0</v>
      </c>
      <c r="BJ215" s="25" t="s">
        <v>79</v>
      </c>
      <c r="BK215" s="247">
        <f>ROUND(I215*H215,2)</f>
        <v>0</v>
      </c>
      <c r="BL215" s="25" t="s">
        <v>140</v>
      </c>
      <c r="BM215" s="25" t="s">
        <v>1539</v>
      </c>
    </row>
    <row r="216" s="1" customFormat="1" ht="34.2" customHeight="1">
      <c r="B216" s="47"/>
      <c r="C216" s="236" t="s">
        <v>383</v>
      </c>
      <c r="D216" s="236" t="s">
        <v>212</v>
      </c>
      <c r="E216" s="237" t="s">
        <v>1540</v>
      </c>
      <c r="F216" s="238" t="s">
        <v>1541</v>
      </c>
      <c r="G216" s="239" t="s">
        <v>318</v>
      </c>
      <c r="H216" s="240">
        <v>0.247</v>
      </c>
      <c r="I216" s="241"/>
      <c r="J216" s="242">
        <f>ROUND(I216*H216,2)</f>
        <v>0</v>
      </c>
      <c r="K216" s="238" t="s">
        <v>216</v>
      </c>
      <c r="L216" s="73"/>
      <c r="M216" s="243" t="s">
        <v>21</v>
      </c>
      <c r="N216" s="244" t="s">
        <v>43</v>
      </c>
      <c r="O216" s="48"/>
      <c r="P216" s="245">
        <f>O216*H216</f>
        <v>0</v>
      </c>
      <c r="Q216" s="245">
        <v>0</v>
      </c>
      <c r="R216" s="245">
        <f>Q216*H216</f>
        <v>0</v>
      </c>
      <c r="S216" s="245">
        <v>0</v>
      </c>
      <c r="T216" s="246">
        <f>S216*H216</f>
        <v>0</v>
      </c>
      <c r="AR216" s="25" t="s">
        <v>140</v>
      </c>
      <c r="AT216" s="25" t="s">
        <v>212</v>
      </c>
      <c r="AU216" s="25" t="s">
        <v>81</v>
      </c>
      <c r="AY216" s="25" t="s">
        <v>210</v>
      </c>
      <c r="BE216" s="247">
        <f>IF(N216="základní",J216,0)</f>
        <v>0</v>
      </c>
      <c r="BF216" s="247">
        <f>IF(N216="snížená",J216,0)</f>
        <v>0</v>
      </c>
      <c r="BG216" s="247">
        <f>IF(N216="zákl. přenesená",J216,0)</f>
        <v>0</v>
      </c>
      <c r="BH216" s="247">
        <f>IF(N216="sníž. přenesená",J216,0)</f>
        <v>0</v>
      </c>
      <c r="BI216" s="247">
        <f>IF(N216="nulová",J216,0)</f>
        <v>0</v>
      </c>
      <c r="BJ216" s="25" t="s">
        <v>79</v>
      </c>
      <c r="BK216" s="247">
        <f>ROUND(I216*H216,2)</f>
        <v>0</v>
      </c>
      <c r="BL216" s="25" t="s">
        <v>140</v>
      </c>
      <c r="BM216" s="25" t="s">
        <v>1542</v>
      </c>
    </row>
    <row r="217" s="1" customFormat="1">
      <c r="B217" s="47"/>
      <c r="C217" s="75"/>
      <c r="D217" s="248" t="s">
        <v>219</v>
      </c>
      <c r="E217" s="75"/>
      <c r="F217" s="249" t="s">
        <v>1543</v>
      </c>
      <c r="G217" s="75"/>
      <c r="H217" s="75"/>
      <c r="I217" s="204"/>
      <c r="J217" s="75"/>
      <c r="K217" s="75"/>
      <c r="L217" s="73"/>
      <c r="M217" s="250"/>
      <c r="N217" s="48"/>
      <c r="O217" s="48"/>
      <c r="P217" s="48"/>
      <c r="Q217" s="48"/>
      <c r="R217" s="48"/>
      <c r="S217" s="48"/>
      <c r="T217" s="96"/>
      <c r="AT217" s="25" t="s">
        <v>219</v>
      </c>
      <c r="AU217" s="25" t="s">
        <v>81</v>
      </c>
    </row>
    <row r="218" s="11" customFormat="1" ht="29.88" customHeight="1">
      <c r="B218" s="220"/>
      <c r="C218" s="221"/>
      <c r="D218" s="222" t="s">
        <v>71</v>
      </c>
      <c r="E218" s="234" t="s">
        <v>712</v>
      </c>
      <c r="F218" s="234" t="s">
        <v>713</v>
      </c>
      <c r="G218" s="221"/>
      <c r="H218" s="221"/>
      <c r="I218" s="224"/>
      <c r="J218" s="235">
        <f>BK218</f>
        <v>0</v>
      </c>
      <c r="K218" s="221"/>
      <c r="L218" s="226"/>
      <c r="M218" s="227"/>
      <c r="N218" s="228"/>
      <c r="O218" s="228"/>
      <c r="P218" s="229">
        <f>SUM(P219:P246)</f>
        <v>0</v>
      </c>
      <c r="Q218" s="228"/>
      <c r="R218" s="229">
        <f>SUM(R219:R246)</f>
        <v>95.333979999999997</v>
      </c>
      <c r="S218" s="228"/>
      <c r="T218" s="230">
        <f>SUM(T219:T246)</f>
        <v>0</v>
      </c>
      <c r="AR218" s="231" t="s">
        <v>81</v>
      </c>
      <c r="AT218" s="232" t="s">
        <v>71</v>
      </c>
      <c r="AU218" s="232" t="s">
        <v>79</v>
      </c>
      <c r="AY218" s="231" t="s">
        <v>210</v>
      </c>
      <c r="BK218" s="233">
        <f>SUM(BK219:BK246)</f>
        <v>0</v>
      </c>
    </row>
    <row r="219" s="1" customFormat="1" ht="22.8" customHeight="1">
      <c r="B219" s="47"/>
      <c r="C219" s="236" t="s">
        <v>388</v>
      </c>
      <c r="D219" s="236" t="s">
        <v>212</v>
      </c>
      <c r="E219" s="237" t="s">
        <v>1544</v>
      </c>
      <c r="F219" s="238" t="s">
        <v>1545</v>
      </c>
      <c r="G219" s="239" t="s">
        <v>1378</v>
      </c>
      <c r="H219" s="240">
        <v>58899.599999999999</v>
      </c>
      <c r="I219" s="241"/>
      <c r="J219" s="242">
        <f>ROUND(I219*H219,2)</f>
        <v>0</v>
      </c>
      <c r="K219" s="238" t="s">
        <v>21</v>
      </c>
      <c r="L219" s="73"/>
      <c r="M219" s="243" t="s">
        <v>21</v>
      </c>
      <c r="N219" s="244" t="s">
        <v>43</v>
      </c>
      <c r="O219" s="48"/>
      <c r="P219" s="245">
        <f>O219*H219</f>
        <v>0</v>
      </c>
      <c r="Q219" s="245">
        <v>0.001</v>
      </c>
      <c r="R219" s="245">
        <f>Q219*H219</f>
        <v>58.8996</v>
      </c>
      <c r="S219" s="245">
        <v>0</v>
      </c>
      <c r="T219" s="246">
        <f>S219*H219</f>
        <v>0</v>
      </c>
      <c r="AR219" s="25" t="s">
        <v>140</v>
      </c>
      <c r="AT219" s="25" t="s">
        <v>212</v>
      </c>
      <c r="AU219" s="25" t="s">
        <v>81</v>
      </c>
      <c r="AY219" s="25" t="s">
        <v>210</v>
      </c>
      <c r="BE219" s="247">
        <f>IF(N219="základní",J219,0)</f>
        <v>0</v>
      </c>
      <c r="BF219" s="247">
        <f>IF(N219="snížená",J219,0)</f>
        <v>0</v>
      </c>
      <c r="BG219" s="247">
        <f>IF(N219="zákl. přenesená",J219,0)</f>
        <v>0</v>
      </c>
      <c r="BH219" s="247">
        <f>IF(N219="sníž. přenesená",J219,0)</f>
        <v>0</v>
      </c>
      <c r="BI219" s="247">
        <f>IF(N219="nulová",J219,0)</f>
        <v>0</v>
      </c>
      <c r="BJ219" s="25" t="s">
        <v>79</v>
      </c>
      <c r="BK219" s="247">
        <f>ROUND(I219*H219,2)</f>
        <v>0</v>
      </c>
      <c r="BL219" s="25" t="s">
        <v>140</v>
      </c>
      <c r="BM219" s="25" t="s">
        <v>1546</v>
      </c>
    </row>
    <row r="220" s="12" customFormat="1">
      <c r="B220" s="251"/>
      <c r="C220" s="252"/>
      <c r="D220" s="248" t="s">
        <v>221</v>
      </c>
      <c r="E220" s="253" t="s">
        <v>21</v>
      </c>
      <c r="F220" s="254" t="s">
        <v>1547</v>
      </c>
      <c r="G220" s="252"/>
      <c r="H220" s="253" t="s">
        <v>21</v>
      </c>
      <c r="I220" s="255"/>
      <c r="J220" s="252"/>
      <c r="K220" s="252"/>
      <c r="L220" s="256"/>
      <c r="M220" s="257"/>
      <c r="N220" s="258"/>
      <c r="O220" s="258"/>
      <c r="P220" s="258"/>
      <c r="Q220" s="258"/>
      <c r="R220" s="258"/>
      <c r="S220" s="258"/>
      <c r="T220" s="259"/>
      <c r="AT220" s="260" t="s">
        <v>221</v>
      </c>
      <c r="AU220" s="260" t="s">
        <v>81</v>
      </c>
      <c r="AV220" s="12" t="s">
        <v>79</v>
      </c>
      <c r="AW220" s="12" t="s">
        <v>35</v>
      </c>
      <c r="AX220" s="12" t="s">
        <v>72</v>
      </c>
      <c r="AY220" s="260" t="s">
        <v>210</v>
      </c>
    </row>
    <row r="221" s="13" customFormat="1">
      <c r="B221" s="261"/>
      <c r="C221" s="262"/>
      <c r="D221" s="248" t="s">
        <v>221</v>
      </c>
      <c r="E221" s="263" t="s">
        <v>21</v>
      </c>
      <c r="F221" s="264" t="s">
        <v>1548</v>
      </c>
      <c r="G221" s="262"/>
      <c r="H221" s="265">
        <v>58899.599999999999</v>
      </c>
      <c r="I221" s="266"/>
      <c r="J221" s="262"/>
      <c r="K221" s="262"/>
      <c r="L221" s="267"/>
      <c r="M221" s="268"/>
      <c r="N221" s="269"/>
      <c r="O221" s="269"/>
      <c r="P221" s="269"/>
      <c r="Q221" s="269"/>
      <c r="R221" s="269"/>
      <c r="S221" s="269"/>
      <c r="T221" s="270"/>
      <c r="AT221" s="271" t="s">
        <v>221</v>
      </c>
      <c r="AU221" s="271" t="s">
        <v>81</v>
      </c>
      <c r="AV221" s="13" t="s">
        <v>81</v>
      </c>
      <c r="AW221" s="13" t="s">
        <v>35</v>
      </c>
      <c r="AX221" s="13" t="s">
        <v>79</v>
      </c>
      <c r="AY221" s="271" t="s">
        <v>210</v>
      </c>
    </row>
    <row r="222" s="1" customFormat="1" ht="14.4" customHeight="1">
      <c r="B222" s="47"/>
      <c r="C222" s="236" t="s">
        <v>394</v>
      </c>
      <c r="D222" s="236" t="s">
        <v>212</v>
      </c>
      <c r="E222" s="237" t="s">
        <v>1549</v>
      </c>
      <c r="F222" s="238" t="s">
        <v>1550</v>
      </c>
      <c r="G222" s="239" t="s">
        <v>482</v>
      </c>
      <c r="H222" s="240">
        <v>1</v>
      </c>
      <c r="I222" s="241"/>
      <c r="J222" s="242">
        <f>ROUND(I222*H222,2)</f>
        <v>0</v>
      </c>
      <c r="K222" s="238" t="s">
        <v>21</v>
      </c>
      <c r="L222" s="73"/>
      <c r="M222" s="243" t="s">
        <v>21</v>
      </c>
      <c r="N222" s="244" t="s">
        <v>43</v>
      </c>
      <c r="O222" s="48"/>
      <c r="P222" s="245">
        <f>O222*H222</f>
        <v>0</v>
      </c>
      <c r="Q222" s="245">
        <v>0.001</v>
      </c>
      <c r="R222" s="245">
        <f>Q222*H222</f>
        <v>0.001</v>
      </c>
      <c r="S222" s="245">
        <v>0</v>
      </c>
      <c r="T222" s="246">
        <f>S222*H222</f>
        <v>0</v>
      </c>
      <c r="AR222" s="25" t="s">
        <v>140</v>
      </c>
      <c r="AT222" s="25" t="s">
        <v>212</v>
      </c>
      <c r="AU222" s="25" t="s">
        <v>81</v>
      </c>
      <c r="AY222" s="25" t="s">
        <v>210</v>
      </c>
      <c r="BE222" s="247">
        <f>IF(N222="základní",J222,0)</f>
        <v>0</v>
      </c>
      <c r="BF222" s="247">
        <f>IF(N222="snížená",J222,0)</f>
        <v>0</v>
      </c>
      <c r="BG222" s="247">
        <f>IF(N222="zákl. přenesená",J222,0)</f>
        <v>0</v>
      </c>
      <c r="BH222" s="247">
        <f>IF(N222="sníž. přenesená",J222,0)</f>
        <v>0</v>
      </c>
      <c r="BI222" s="247">
        <f>IF(N222="nulová",J222,0)</f>
        <v>0</v>
      </c>
      <c r="BJ222" s="25" t="s">
        <v>79</v>
      </c>
      <c r="BK222" s="247">
        <f>ROUND(I222*H222,2)</f>
        <v>0</v>
      </c>
      <c r="BL222" s="25" t="s">
        <v>140</v>
      </c>
      <c r="BM222" s="25" t="s">
        <v>1551</v>
      </c>
    </row>
    <row r="223" s="1" customFormat="1" ht="34.2" customHeight="1">
      <c r="B223" s="47"/>
      <c r="C223" s="236" t="s">
        <v>400</v>
      </c>
      <c r="D223" s="236" t="s">
        <v>212</v>
      </c>
      <c r="E223" s="237" t="s">
        <v>1552</v>
      </c>
      <c r="F223" s="238" t="s">
        <v>1553</v>
      </c>
      <c r="G223" s="239" t="s">
        <v>215</v>
      </c>
      <c r="H223" s="240">
        <v>1150</v>
      </c>
      <c r="I223" s="241"/>
      <c r="J223" s="242">
        <f>ROUND(I223*H223,2)</f>
        <v>0</v>
      </c>
      <c r="K223" s="238" t="s">
        <v>21</v>
      </c>
      <c r="L223" s="73"/>
      <c r="M223" s="243" t="s">
        <v>21</v>
      </c>
      <c r="N223" s="244" t="s">
        <v>43</v>
      </c>
      <c r="O223" s="48"/>
      <c r="P223" s="245">
        <f>O223*H223</f>
        <v>0</v>
      </c>
      <c r="Q223" s="245">
        <v>1.0000000000000001E-05</v>
      </c>
      <c r="R223" s="245">
        <f>Q223*H223</f>
        <v>0.011500000000000002</v>
      </c>
      <c r="S223" s="245">
        <v>0</v>
      </c>
      <c r="T223" s="246">
        <f>S223*H223</f>
        <v>0</v>
      </c>
      <c r="AR223" s="25" t="s">
        <v>140</v>
      </c>
      <c r="AT223" s="25" t="s">
        <v>212</v>
      </c>
      <c r="AU223" s="25" t="s">
        <v>81</v>
      </c>
      <c r="AY223" s="25" t="s">
        <v>210</v>
      </c>
      <c r="BE223" s="247">
        <f>IF(N223="základní",J223,0)</f>
        <v>0</v>
      </c>
      <c r="BF223" s="247">
        <f>IF(N223="snížená",J223,0)</f>
        <v>0</v>
      </c>
      <c r="BG223" s="247">
        <f>IF(N223="zákl. přenesená",J223,0)</f>
        <v>0</v>
      </c>
      <c r="BH223" s="247">
        <f>IF(N223="sníž. přenesená",J223,0)</f>
        <v>0</v>
      </c>
      <c r="BI223" s="247">
        <f>IF(N223="nulová",J223,0)</f>
        <v>0</v>
      </c>
      <c r="BJ223" s="25" t="s">
        <v>79</v>
      </c>
      <c r="BK223" s="247">
        <f>ROUND(I223*H223,2)</f>
        <v>0</v>
      </c>
      <c r="BL223" s="25" t="s">
        <v>140</v>
      </c>
      <c r="BM223" s="25" t="s">
        <v>1554</v>
      </c>
    </row>
    <row r="224" s="1" customFormat="1" ht="34.2" customHeight="1">
      <c r="B224" s="47"/>
      <c r="C224" s="236" t="s">
        <v>406</v>
      </c>
      <c r="D224" s="236" t="s">
        <v>212</v>
      </c>
      <c r="E224" s="237" t="s">
        <v>1555</v>
      </c>
      <c r="F224" s="238" t="s">
        <v>1556</v>
      </c>
      <c r="G224" s="239" t="s">
        <v>215</v>
      </c>
      <c r="H224" s="240">
        <v>907.32000000000005</v>
      </c>
      <c r="I224" s="241"/>
      <c r="J224" s="242">
        <f>ROUND(I224*H224,2)</f>
        <v>0</v>
      </c>
      <c r="K224" s="238" t="s">
        <v>21</v>
      </c>
      <c r="L224" s="73"/>
      <c r="M224" s="243" t="s">
        <v>21</v>
      </c>
      <c r="N224" s="244" t="s">
        <v>43</v>
      </c>
      <c r="O224" s="48"/>
      <c r="P224" s="245">
        <f>O224*H224</f>
        <v>0</v>
      </c>
      <c r="Q224" s="245">
        <v>0.017999999999999999</v>
      </c>
      <c r="R224" s="245">
        <f>Q224*H224</f>
        <v>16.331759999999999</v>
      </c>
      <c r="S224" s="245">
        <v>0</v>
      </c>
      <c r="T224" s="246">
        <f>S224*H224</f>
        <v>0</v>
      </c>
      <c r="AR224" s="25" t="s">
        <v>140</v>
      </c>
      <c r="AT224" s="25" t="s">
        <v>212</v>
      </c>
      <c r="AU224" s="25" t="s">
        <v>81</v>
      </c>
      <c r="AY224" s="25" t="s">
        <v>210</v>
      </c>
      <c r="BE224" s="247">
        <f>IF(N224="základní",J224,0)</f>
        <v>0</v>
      </c>
      <c r="BF224" s="247">
        <f>IF(N224="snížená",J224,0)</f>
        <v>0</v>
      </c>
      <c r="BG224" s="247">
        <f>IF(N224="zákl. přenesená",J224,0)</f>
        <v>0</v>
      </c>
      <c r="BH224" s="247">
        <f>IF(N224="sníž. přenesená",J224,0)</f>
        <v>0</v>
      </c>
      <c r="BI224" s="247">
        <f>IF(N224="nulová",J224,0)</f>
        <v>0</v>
      </c>
      <c r="BJ224" s="25" t="s">
        <v>79</v>
      </c>
      <c r="BK224" s="247">
        <f>ROUND(I224*H224,2)</f>
        <v>0</v>
      </c>
      <c r="BL224" s="25" t="s">
        <v>140</v>
      </c>
      <c r="BM224" s="25" t="s">
        <v>1557</v>
      </c>
    </row>
    <row r="225" s="12" customFormat="1">
      <c r="B225" s="251"/>
      <c r="C225" s="252"/>
      <c r="D225" s="248" t="s">
        <v>221</v>
      </c>
      <c r="E225" s="253" t="s">
        <v>21</v>
      </c>
      <c r="F225" s="254" t="s">
        <v>1558</v>
      </c>
      <c r="G225" s="252"/>
      <c r="H225" s="253" t="s">
        <v>21</v>
      </c>
      <c r="I225" s="255"/>
      <c r="J225" s="252"/>
      <c r="K225" s="252"/>
      <c r="L225" s="256"/>
      <c r="M225" s="257"/>
      <c r="N225" s="258"/>
      <c r="O225" s="258"/>
      <c r="P225" s="258"/>
      <c r="Q225" s="258"/>
      <c r="R225" s="258"/>
      <c r="S225" s="258"/>
      <c r="T225" s="259"/>
      <c r="AT225" s="260" t="s">
        <v>221</v>
      </c>
      <c r="AU225" s="260" t="s">
        <v>81</v>
      </c>
      <c r="AV225" s="12" t="s">
        <v>79</v>
      </c>
      <c r="AW225" s="12" t="s">
        <v>35</v>
      </c>
      <c r="AX225" s="12" t="s">
        <v>72</v>
      </c>
      <c r="AY225" s="260" t="s">
        <v>210</v>
      </c>
    </row>
    <row r="226" s="13" customFormat="1">
      <c r="B226" s="261"/>
      <c r="C226" s="262"/>
      <c r="D226" s="248" t="s">
        <v>221</v>
      </c>
      <c r="E226" s="263" t="s">
        <v>21</v>
      </c>
      <c r="F226" s="264" t="s">
        <v>1559</v>
      </c>
      <c r="G226" s="262"/>
      <c r="H226" s="265">
        <v>907.32000000000005</v>
      </c>
      <c r="I226" s="266"/>
      <c r="J226" s="262"/>
      <c r="K226" s="262"/>
      <c r="L226" s="267"/>
      <c r="M226" s="268"/>
      <c r="N226" s="269"/>
      <c r="O226" s="269"/>
      <c r="P226" s="269"/>
      <c r="Q226" s="269"/>
      <c r="R226" s="269"/>
      <c r="S226" s="269"/>
      <c r="T226" s="270"/>
      <c r="AT226" s="271" t="s">
        <v>221</v>
      </c>
      <c r="AU226" s="271" t="s">
        <v>81</v>
      </c>
      <c r="AV226" s="13" t="s">
        <v>81</v>
      </c>
      <c r="AW226" s="13" t="s">
        <v>35</v>
      </c>
      <c r="AX226" s="13" t="s">
        <v>79</v>
      </c>
      <c r="AY226" s="271" t="s">
        <v>210</v>
      </c>
    </row>
    <row r="227" s="1" customFormat="1" ht="22.8" customHeight="1">
      <c r="B227" s="47"/>
      <c r="C227" s="236" t="s">
        <v>427</v>
      </c>
      <c r="D227" s="236" t="s">
        <v>212</v>
      </c>
      <c r="E227" s="237" t="s">
        <v>1560</v>
      </c>
      <c r="F227" s="238" t="s">
        <v>1561</v>
      </c>
      <c r="G227" s="239" t="s">
        <v>1378</v>
      </c>
      <c r="H227" s="240">
        <v>715.34000000000003</v>
      </c>
      <c r="I227" s="241"/>
      <c r="J227" s="242">
        <f>ROUND(I227*H227,2)</f>
        <v>0</v>
      </c>
      <c r="K227" s="238" t="s">
        <v>21</v>
      </c>
      <c r="L227" s="73"/>
      <c r="M227" s="243" t="s">
        <v>21</v>
      </c>
      <c r="N227" s="244" t="s">
        <v>43</v>
      </c>
      <c r="O227" s="48"/>
      <c r="P227" s="245">
        <f>O227*H227</f>
        <v>0</v>
      </c>
      <c r="Q227" s="245">
        <v>0.001</v>
      </c>
      <c r="R227" s="245">
        <f>Q227*H227</f>
        <v>0.71534000000000009</v>
      </c>
      <c r="S227" s="245">
        <v>0</v>
      </c>
      <c r="T227" s="246">
        <f>S227*H227</f>
        <v>0</v>
      </c>
      <c r="AR227" s="25" t="s">
        <v>140</v>
      </c>
      <c r="AT227" s="25" t="s">
        <v>212</v>
      </c>
      <c r="AU227" s="25" t="s">
        <v>81</v>
      </c>
      <c r="AY227" s="25" t="s">
        <v>210</v>
      </c>
      <c r="BE227" s="247">
        <f>IF(N227="základní",J227,0)</f>
        <v>0</v>
      </c>
      <c r="BF227" s="247">
        <f>IF(N227="snížená",J227,0)</f>
        <v>0</v>
      </c>
      <c r="BG227" s="247">
        <f>IF(N227="zákl. přenesená",J227,0)</f>
        <v>0</v>
      </c>
      <c r="BH227" s="247">
        <f>IF(N227="sníž. přenesená",J227,0)</f>
        <v>0</v>
      </c>
      <c r="BI227" s="247">
        <f>IF(N227="nulová",J227,0)</f>
        <v>0</v>
      </c>
      <c r="BJ227" s="25" t="s">
        <v>79</v>
      </c>
      <c r="BK227" s="247">
        <f>ROUND(I227*H227,2)</f>
        <v>0</v>
      </c>
      <c r="BL227" s="25" t="s">
        <v>140</v>
      </c>
      <c r="BM227" s="25" t="s">
        <v>1562</v>
      </c>
    </row>
    <row r="228" s="12" customFormat="1">
      <c r="B228" s="251"/>
      <c r="C228" s="252"/>
      <c r="D228" s="248" t="s">
        <v>221</v>
      </c>
      <c r="E228" s="253" t="s">
        <v>21</v>
      </c>
      <c r="F228" s="254" t="s">
        <v>1563</v>
      </c>
      <c r="G228" s="252"/>
      <c r="H228" s="253" t="s">
        <v>21</v>
      </c>
      <c r="I228" s="255"/>
      <c r="J228" s="252"/>
      <c r="K228" s="252"/>
      <c r="L228" s="256"/>
      <c r="M228" s="257"/>
      <c r="N228" s="258"/>
      <c r="O228" s="258"/>
      <c r="P228" s="258"/>
      <c r="Q228" s="258"/>
      <c r="R228" s="258"/>
      <c r="S228" s="258"/>
      <c r="T228" s="259"/>
      <c r="AT228" s="260" t="s">
        <v>221</v>
      </c>
      <c r="AU228" s="260" t="s">
        <v>81</v>
      </c>
      <c r="AV228" s="12" t="s">
        <v>79</v>
      </c>
      <c r="AW228" s="12" t="s">
        <v>35</v>
      </c>
      <c r="AX228" s="12" t="s">
        <v>72</v>
      </c>
      <c r="AY228" s="260" t="s">
        <v>210</v>
      </c>
    </row>
    <row r="229" s="13" customFormat="1">
      <c r="B229" s="261"/>
      <c r="C229" s="262"/>
      <c r="D229" s="248" t="s">
        <v>221</v>
      </c>
      <c r="E229" s="263" t="s">
        <v>21</v>
      </c>
      <c r="F229" s="264" t="s">
        <v>1564</v>
      </c>
      <c r="G229" s="262"/>
      <c r="H229" s="265">
        <v>430</v>
      </c>
      <c r="I229" s="266"/>
      <c r="J229" s="262"/>
      <c r="K229" s="262"/>
      <c r="L229" s="267"/>
      <c r="M229" s="268"/>
      <c r="N229" s="269"/>
      <c r="O229" s="269"/>
      <c r="P229" s="269"/>
      <c r="Q229" s="269"/>
      <c r="R229" s="269"/>
      <c r="S229" s="269"/>
      <c r="T229" s="270"/>
      <c r="AT229" s="271" t="s">
        <v>221</v>
      </c>
      <c r="AU229" s="271" t="s">
        <v>81</v>
      </c>
      <c r="AV229" s="13" t="s">
        <v>81</v>
      </c>
      <c r="AW229" s="13" t="s">
        <v>35</v>
      </c>
      <c r="AX229" s="13" t="s">
        <v>72</v>
      </c>
      <c r="AY229" s="271" t="s">
        <v>210</v>
      </c>
    </row>
    <row r="230" s="13" customFormat="1">
      <c r="B230" s="261"/>
      <c r="C230" s="262"/>
      <c r="D230" s="248" t="s">
        <v>221</v>
      </c>
      <c r="E230" s="263" t="s">
        <v>21</v>
      </c>
      <c r="F230" s="264" t="s">
        <v>1565</v>
      </c>
      <c r="G230" s="262"/>
      <c r="H230" s="265">
        <v>3.1000000000000001</v>
      </c>
      <c r="I230" s="266"/>
      <c r="J230" s="262"/>
      <c r="K230" s="262"/>
      <c r="L230" s="267"/>
      <c r="M230" s="268"/>
      <c r="N230" s="269"/>
      <c r="O230" s="269"/>
      <c r="P230" s="269"/>
      <c r="Q230" s="269"/>
      <c r="R230" s="269"/>
      <c r="S230" s="269"/>
      <c r="T230" s="270"/>
      <c r="AT230" s="271" t="s">
        <v>221</v>
      </c>
      <c r="AU230" s="271" t="s">
        <v>81</v>
      </c>
      <c r="AV230" s="13" t="s">
        <v>81</v>
      </c>
      <c r="AW230" s="13" t="s">
        <v>35</v>
      </c>
      <c r="AX230" s="13" t="s">
        <v>72</v>
      </c>
      <c r="AY230" s="271" t="s">
        <v>210</v>
      </c>
    </row>
    <row r="231" s="13" customFormat="1">
      <c r="B231" s="261"/>
      <c r="C231" s="262"/>
      <c r="D231" s="248" t="s">
        <v>221</v>
      </c>
      <c r="E231" s="263" t="s">
        <v>21</v>
      </c>
      <c r="F231" s="264" t="s">
        <v>1566</v>
      </c>
      <c r="G231" s="262"/>
      <c r="H231" s="265">
        <v>282.24000000000001</v>
      </c>
      <c r="I231" s="266"/>
      <c r="J231" s="262"/>
      <c r="K231" s="262"/>
      <c r="L231" s="267"/>
      <c r="M231" s="268"/>
      <c r="N231" s="269"/>
      <c r="O231" s="269"/>
      <c r="P231" s="269"/>
      <c r="Q231" s="269"/>
      <c r="R231" s="269"/>
      <c r="S231" s="269"/>
      <c r="T231" s="270"/>
      <c r="AT231" s="271" t="s">
        <v>221</v>
      </c>
      <c r="AU231" s="271" t="s">
        <v>81</v>
      </c>
      <c r="AV231" s="13" t="s">
        <v>81</v>
      </c>
      <c r="AW231" s="13" t="s">
        <v>35</v>
      </c>
      <c r="AX231" s="13" t="s">
        <v>72</v>
      </c>
      <c r="AY231" s="271" t="s">
        <v>210</v>
      </c>
    </row>
    <row r="232" s="14" customFormat="1">
      <c r="B232" s="272"/>
      <c r="C232" s="273"/>
      <c r="D232" s="248" t="s">
        <v>221</v>
      </c>
      <c r="E232" s="274" t="s">
        <v>21</v>
      </c>
      <c r="F232" s="275" t="s">
        <v>227</v>
      </c>
      <c r="G232" s="273"/>
      <c r="H232" s="276">
        <v>715.34000000000003</v>
      </c>
      <c r="I232" s="277"/>
      <c r="J232" s="273"/>
      <c r="K232" s="273"/>
      <c r="L232" s="278"/>
      <c r="M232" s="279"/>
      <c r="N232" s="280"/>
      <c r="O232" s="280"/>
      <c r="P232" s="280"/>
      <c r="Q232" s="280"/>
      <c r="R232" s="280"/>
      <c r="S232" s="280"/>
      <c r="T232" s="281"/>
      <c r="AT232" s="282" t="s">
        <v>221</v>
      </c>
      <c r="AU232" s="282" t="s">
        <v>81</v>
      </c>
      <c r="AV232" s="14" t="s">
        <v>217</v>
      </c>
      <c r="AW232" s="14" t="s">
        <v>35</v>
      </c>
      <c r="AX232" s="14" t="s">
        <v>79</v>
      </c>
      <c r="AY232" s="282" t="s">
        <v>210</v>
      </c>
    </row>
    <row r="233" s="1" customFormat="1" ht="22.8" customHeight="1">
      <c r="B233" s="47"/>
      <c r="C233" s="236" t="s">
        <v>433</v>
      </c>
      <c r="D233" s="236" t="s">
        <v>212</v>
      </c>
      <c r="E233" s="237" t="s">
        <v>1567</v>
      </c>
      <c r="F233" s="238" t="s">
        <v>1568</v>
      </c>
      <c r="G233" s="239" t="s">
        <v>251</v>
      </c>
      <c r="H233" s="240">
        <v>1071.71</v>
      </c>
      <c r="I233" s="241"/>
      <c r="J233" s="242">
        <f>ROUND(I233*H233,2)</f>
        <v>0</v>
      </c>
      <c r="K233" s="238" t="s">
        <v>21</v>
      </c>
      <c r="L233" s="73"/>
      <c r="M233" s="243" t="s">
        <v>21</v>
      </c>
      <c r="N233" s="244" t="s">
        <v>43</v>
      </c>
      <c r="O233" s="48"/>
      <c r="P233" s="245">
        <f>O233*H233</f>
        <v>0</v>
      </c>
      <c r="Q233" s="245">
        <v>0.017999999999999999</v>
      </c>
      <c r="R233" s="245">
        <f>Q233*H233</f>
        <v>19.290779999999998</v>
      </c>
      <c r="S233" s="245">
        <v>0</v>
      </c>
      <c r="T233" s="246">
        <f>S233*H233</f>
        <v>0</v>
      </c>
      <c r="AR233" s="25" t="s">
        <v>140</v>
      </c>
      <c r="AT233" s="25" t="s">
        <v>212</v>
      </c>
      <c r="AU233" s="25" t="s">
        <v>81</v>
      </c>
      <c r="AY233" s="25" t="s">
        <v>210</v>
      </c>
      <c r="BE233" s="247">
        <f>IF(N233="základní",J233,0)</f>
        <v>0</v>
      </c>
      <c r="BF233" s="247">
        <f>IF(N233="snížená",J233,0)</f>
        <v>0</v>
      </c>
      <c r="BG233" s="247">
        <f>IF(N233="zákl. přenesená",J233,0)</f>
        <v>0</v>
      </c>
      <c r="BH233" s="247">
        <f>IF(N233="sníž. přenesená",J233,0)</f>
        <v>0</v>
      </c>
      <c r="BI233" s="247">
        <f>IF(N233="nulová",J233,0)</f>
        <v>0</v>
      </c>
      <c r="BJ233" s="25" t="s">
        <v>79</v>
      </c>
      <c r="BK233" s="247">
        <f>ROUND(I233*H233,2)</f>
        <v>0</v>
      </c>
      <c r="BL233" s="25" t="s">
        <v>140</v>
      </c>
      <c r="BM233" s="25" t="s">
        <v>1569</v>
      </c>
    </row>
    <row r="234" s="12" customFormat="1">
      <c r="B234" s="251"/>
      <c r="C234" s="252"/>
      <c r="D234" s="248" t="s">
        <v>221</v>
      </c>
      <c r="E234" s="253" t="s">
        <v>21</v>
      </c>
      <c r="F234" s="254" t="s">
        <v>1570</v>
      </c>
      <c r="G234" s="252"/>
      <c r="H234" s="253" t="s">
        <v>21</v>
      </c>
      <c r="I234" s="255"/>
      <c r="J234" s="252"/>
      <c r="K234" s="252"/>
      <c r="L234" s="256"/>
      <c r="M234" s="257"/>
      <c r="N234" s="258"/>
      <c r="O234" s="258"/>
      <c r="P234" s="258"/>
      <c r="Q234" s="258"/>
      <c r="R234" s="258"/>
      <c r="S234" s="258"/>
      <c r="T234" s="259"/>
      <c r="AT234" s="260" t="s">
        <v>221</v>
      </c>
      <c r="AU234" s="260" t="s">
        <v>81</v>
      </c>
      <c r="AV234" s="12" t="s">
        <v>79</v>
      </c>
      <c r="AW234" s="12" t="s">
        <v>35</v>
      </c>
      <c r="AX234" s="12" t="s">
        <v>72</v>
      </c>
      <c r="AY234" s="260" t="s">
        <v>210</v>
      </c>
    </row>
    <row r="235" s="13" customFormat="1">
      <c r="B235" s="261"/>
      <c r="C235" s="262"/>
      <c r="D235" s="248" t="s">
        <v>221</v>
      </c>
      <c r="E235" s="263" t="s">
        <v>21</v>
      </c>
      <c r="F235" s="264" t="s">
        <v>1571</v>
      </c>
      <c r="G235" s="262"/>
      <c r="H235" s="265">
        <v>831.71000000000004</v>
      </c>
      <c r="I235" s="266"/>
      <c r="J235" s="262"/>
      <c r="K235" s="262"/>
      <c r="L235" s="267"/>
      <c r="M235" s="268"/>
      <c r="N235" s="269"/>
      <c r="O235" s="269"/>
      <c r="P235" s="269"/>
      <c r="Q235" s="269"/>
      <c r="R235" s="269"/>
      <c r="S235" s="269"/>
      <c r="T235" s="270"/>
      <c r="AT235" s="271" t="s">
        <v>221</v>
      </c>
      <c r="AU235" s="271" t="s">
        <v>81</v>
      </c>
      <c r="AV235" s="13" t="s">
        <v>81</v>
      </c>
      <c r="AW235" s="13" t="s">
        <v>35</v>
      </c>
      <c r="AX235" s="13" t="s">
        <v>72</v>
      </c>
      <c r="AY235" s="271" t="s">
        <v>210</v>
      </c>
    </row>
    <row r="236" s="13" customFormat="1">
      <c r="B236" s="261"/>
      <c r="C236" s="262"/>
      <c r="D236" s="248" t="s">
        <v>221</v>
      </c>
      <c r="E236" s="263" t="s">
        <v>21</v>
      </c>
      <c r="F236" s="264" t="s">
        <v>1572</v>
      </c>
      <c r="G236" s="262"/>
      <c r="H236" s="265">
        <v>240</v>
      </c>
      <c r="I236" s="266"/>
      <c r="J236" s="262"/>
      <c r="K236" s="262"/>
      <c r="L236" s="267"/>
      <c r="M236" s="268"/>
      <c r="N236" s="269"/>
      <c r="O236" s="269"/>
      <c r="P236" s="269"/>
      <c r="Q236" s="269"/>
      <c r="R236" s="269"/>
      <c r="S236" s="269"/>
      <c r="T236" s="270"/>
      <c r="AT236" s="271" t="s">
        <v>221</v>
      </c>
      <c r="AU236" s="271" t="s">
        <v>81</v>
      </c>
      <c r="AV236" s="13" t="s">
        <v>81</v>
      </c>
      <c r="AW236" s="13" t="s">
        <v>35</v>
      </c>
      <c r="AX236" s="13" t="s">
        <v>72</v>
      </c>
      <c r="AY236" s="271" t="s">
        <v>210</v>
      </c>
    </row>
    <row r="237" s="14" customFormat="1">
      <c r="B237" s="272"/>
      <c r="C237" s="273"/>
      <c r="D237" s="248" t="s">
        <v>221</v>
      </c>
      <c r="E237" s="274" t="s">
        <v>21</v>
      </c>
      <c r="F237" s="275" t="s">
        <v>227</v>
      </c>
      <c r="G237" s="273"/>
      <c r="H237" s="276">
        <v>1071.71</v>
      </c>
      <c r="I237" s="277"/>
      <c r="J237" s="273"/>
      <c r="K237" s="273"/>
      <c r="L237" s="278"/>
      <c r="M237" s="279"/>
      <c r="N237" s="280"/>
      <c r="O237" s="280"/>
      <c r="P237" s="280"/>
      <c r="Q237" s="280"/>
      <c r="R237" s="280"/>
      <c r="S237" s="280"/>
      <c r="T237" s="281"/>
      <c r="AT237" s="282" t="s">
        <v>221</v>
      </c>
      <c r="AU237" s="282" t="s">
        <v>81</v>
      </c>
      <c r="AV237" s="14" t="s">
        <v>217</v>
      </c>
      <c r="AW237" s="14" t="s">
        <v>35</v>
      </c>
      <c r="AX237" s="14" t="s">
        <v>79</v>
      </c>
      <c r="AY237" s="282" t="s">
        <v>210</v>
      </c>
    </row>
    <row r="238" s="1" customFormat="1" ht="22.8" customHeight="1">
      <c r="B238" s="47"/>
      <c r="C238" s="236" t="s">
        <v>439</v>
      </c>
      <c r="D238" s="236" t="s">
        <v>212</v>
      </c>
      <c r="E238" s="237" t="s">
        <v>1573</v>
      </c>
      <c r="F238" s="238" t="s">
        <v>1574</v>
      </c>
      <c r="G238" s="239" t="s">
        <v>391</v>
      </c>
      <c r="H238" s="240">
        <v>2</v>
      </c>
      <c r="I238" s="241"/>
      <c r="J238" s="242">
        <f>ROUND(I238*H238,2)</f>
        <v>0</v>
      </c>
      <c r="K238" s="238" t="s">
        <v>21</v>
      </c>
      <c r="L238" s="73"/>
      <c r="M238" s="243" t="s">
        <v>21</v>
      </c>
      <c r="N238" s="244" t="s">
        <v>43</v>
      </c>
      <c r="O238" s="48"/>
      <c r="P238" s="245">
        <f>O238*H238</f>
        <v>0</v>
      </c>
      <c r="Q238" s="245">
        <v>0.0060000000000000001</v>
      </c>
      <c r="R238" s="245">
        <f>Q238*H238</f>
        <v>0.012</v>
      </c>
      <c r="S238" s="245">
        <v>0</v>
      </c>
      <c r="T238" s="246">
        <f>S238*H238</f>
        <v>0</v>
      </c>
      <c r="AR238" s="25" t="s">
        <v>140</v>
      </c>
      <c r="AT238" s="25" t="s">
        <v>212</v>
      </c>
      <c r="AU238" s="25" t="s">
        <v>81</v>
      </c>
      <c r="AY238" s="25" t="s">
        <v>210</v>
      </c>
      <c r="BE238" s="247">
        <f>IF(N238="základní",J238,0)</f>
        <v>0</v>
      </c>
      <c r="BF238" s="247">
        <f>IF(N238="snížená",J238,0)</f>
        <v>0</v>
      </c>
      <c r="BG238" s="247">
        <f>IF(N238="zákl. přenesená",J238,0)</f>
        <v>0</v>
      </c>
      <c r="BH238" s="247">
        <f>IF(N238="sníž. přenesená",J238,0)</f>
        <v>0</v>
      </c>
      <c r="BI238" s="247">
        <f>IF(N238="nulová",J238,0)</f>
        <v>0</v>
      </c>
      <c r="BJ238" s="25" t="s">
        <v>79</v>
      </c>
      <c r="BK238" s="247">
        <f>ROUND(I238*H238,2)</f>
        <v>0</v>
      </c>
      <c r="BL238" s="25" t="s">
        <v>140</v>
      </c>
      <c r="BM238" s="25" t="s">
        <v>1575</v>
      </c>
    </row>
    <row r="239" s="12" customFormat="1">
      <c r="B239" s="251"/>
      <c r="C239" s="252"/>
      <c r="D239" s="248" t="s">
        <v>221</v>
      </c>
      <c r="E239" s="253" t="s">
        <v>21</v>
      </c>
      <c r="F239" s="254" t="s">
        <v>1576</v>
      </c>
      <c r="G239" s="252"/>
      <c r="H239" s="253" t="s">
        <v>21</v>
      </c>
      <c r="I239" s="255"/>
      <c r="J239" s="252"/>
      <c r="K239" s="252"/>
      <c r="L239" s="256"/>
      <c r="M239" s="257"/>
      <c r="N239" s="258"/>
      <c r="O239" s="258"/>
      <c r="P239" s="258"/>
      <c r="Q239" s="258"/>
      <c r="R239" s="258"/>
      <c r="S239" s="258"/>
      <c r="T239" s="259"/>
      <c r="AT239" s="260" t="s">
        <v>221</v>
      </c>
      <c r="AU239" s="260" t="s">
        <v>81</v>
      </c>
      <c r="AV239" s="12" t="s">
        <v>79</v>
      </c>
      <c r="AW239" s="12" t="s">
        <v>35</v>
      </c>
      <c r="AX239" s="12" t="s">
        <v>72</v>
      </c>
      <c r="AY239" s="260" t="s">
        <v>210</v>
      </c>
    </row>
    <row r="240" s="13" customFormat="1">
      <c r="B240" s="261"/>
      <c r="C240" s="262"/>
      <c r="D240" s="248" t="s">
        <v>221</v>
      </c>
      <c r="E240" s="263" t="s">
        <v>21</v>
      </c>
      <c r="F240" s="264" t="s">
        <v>81</v>
      </c>
      <c r="G240" s="262"/>
      <c r="H240" s="265">
        <v>2</v>
      </c>
      <c r="I240" s="266"/>
      <c r="J240" s="262"/>
      <c r="K240" s="262"/>
      <c r="L240" s="267"/>
      <c r="M240" s="268"/>
      <c r="N240" s="269"/>
      <c r="O240" s="269"/>
      <c r="P240" s="269"/>
      <c r="Q240" s="269"/>
      <c r="R240" s="269"/>
      <c r="S240" s="269"/>
      <c r="T240" s="270"/>
      <c r="AT240" s="271" t="s">
        <v>221</v>
      </c>
      <c r="AU240" s="271" t="s">
        <v>81</v>
      </c>
      <c r="AV240" s="13" t="s">
        <v>81</v>
      </c>
      <c r="AW240" s="13" t="s">
        <v>35</v>
      </c>
      <c r="AX240" s="13" t="s">
        <v>79</v>
      </c>
      <c r="AY240" s="271" t="s">
        <v>210</v>
      </c>
    </row>
    <row r="241" s="1" customFormat="1" ht="34.2" customHeight="1">
      <c r="B241" s="47"/>
      <c r="C241" s="236" t="s">
        <v>457</v>
      </c>
      <c r="D241" s="236" t="s">
        <v>212</v>
      </c>
      <c r="E241" s="237" t="s">
        <v>1577</v>
      </c>
      <c r="F241" s="238" t="s">
        <v>1578</v>
      </c>
      <c r="G241" s="239" t="s">
        <v>251</v>
      </c>
      <c r="H241" s="240">
        <v>12</v>
      </c>
      <c r="I241" s="241"/>
      <c r="J241" s="242">
        <f>ROUND(I241*H241,2)</f>
        <v>0</v>
      </c>
      <c r="K241" s="238" t="s">
        <v>21</v>
      </c>
      <c r="L241" s="73"/>
      <c r="M241" s="243" t="s">
        <v>21</v>
      </c>
      <c r="N241" s="244" t="s">
        <v>43</v>
      </c>
      <c r="O241" s="48"/>
      <c r="P241" s="245">
        <f>O241*H241</f>
        <v>0</v>
      </c>
      <c r="Q241" s="245">
        <v>0.0060000000000000001</v>
      </c>
      <c r="R241" s="245">
        <f>Q241*H241</f>
        <v>0.072000000000000008</v>
      </c>
      <c r="S241" s="245">
        <v>0</v>
      </c>
      <c r="T241" s="246">
        <f>S241*H241</f>
        <v>0</v>
      </c>
      <c r="AR241" s="25" t="s">
        <v>140</v>
      </c>
      <c r="AT241" s="25" t="s">
        <v>212</v>
      </c>
      <c r="AU241" s="25" t="s">
        <v>81</v>
      </c>
      <c r="AY241" s="25" t="s">
        <v>210</v>
      </c>
      <c r="BE241" s="247">
        <f>IF(N241="základní",J241,0)</f>
        <v>0</v>
      </c>
      <c r="BF241" s="247">
        <f>IF(N241="snížená",J241,0)</f>
        <v>0</v>
      </c>
      <c r="BG241" s="247">
        <f>IF(N241="zákl. přenesená",J241,0)</f>
        <v>0</v>
      </c>
      <c r="BH241" s="247">
        <f>IF(N241="sníž. přenesená",J241,0)</f>
        <v>0</v>
      </c>
      <c r="BI241" s="247">
        <f>IF(N241="nulová",J241,0)</f>
        <v>0</v>
      </c>
      <c r="BJ241" s="25" t="s">
        <v>79</v>
      </c>
      <c r="BK241" s="247">
        <f>ROUND(I241*H241,2)</f>
        <v>0</v>
      </c>
      <c r="BL241" s="25" t="s">
        <v>140</v>
      </c>
      <c r="BM241" s="25" t="s">
        <v>1579</v>
      </c>
    </row>
    <row r="242" s="12" customFormat="1">
      <c r="B242" s="251"/>
      <c r="C242" s="252"/>
      <c r="D242" s="248" t="s">
        <v>221</v>
      </c>
      <c r="E242" s="253" t="s">
        <v>21</v>
      </c>
      <c r="F242" s="254" t="s">
        <v>1576</v>
      </c>
      <c r="G242" s="252"/>
      <c r="H242" s="253" t="s">
        <v>21</v>
      </c>
      <c r="I242" s="255"/>
      <c r="J242" s="252"/>
      <c r="K242" s="252"/>
      <c r="L242" s="256"/>
      <c r="M242" s="257"/>
      <c r="N242" s="258"/>
      <c r="O242" s="258"/>
      <c r="P242" s="258"/>
      <c r="Q242" s="258"/>
      <c r="R242" s="258"/>
      <c r="S242" s="258"/>
      <c r="T242" s="259"/>
      <c r="AT242" s="260" t="s">
        <v>221</v>
      </c>
      <c r="AU242" s="260" t="s">
        <v>81</v>
      </c>
      <c r="AV242" s="12" t="s">
        <v>79</v>
      </c>
      <c r="AW242" s="12" t="s">
        <v>35</v>
      </c>
      <c r="AX242" s="12" t="s">
        <v>72</v>
      </c>
      <c r="AY242" s="260" t="s">
        <v>210</v>
      </c>
    </row>
    <row r="243" s="13" customFormat="1">
      <c r="B243" s="261"/>
      <c r="C243" s="262"/>
      <c r="D243" s="248" t="s">
        <v>221</v>
      </c>
      <c r="E243" s="263" t="s">
        <v>21</v>
      </c>
      <c r="F243" s="264" t="s">
        <v>288</v>
      </c>
      <c r="G243" s="262"/>
      <c r="H243" s="265">
        <v>12</v>
      </c>
      <c r="I243" s="266"/>
      <c r="J243" s="262"/>
      <c r="K243" s="262"/>
      <c r="L243" s="267"/>
      <c r="M243" s="268"/>
      <c r="N243" s="269"/>
      <c r="O243" s="269"/>
      <c r="P243" s="269"/>
      <c r="Q243" s="269"/>
      <c r="R243" s="269"/>
      <c r="S243" s="269"/>
      <c r="T243" s="270"/>
      <c r="AT243" s="271" t="s">
        <v>221</v>
      </c>
      <c r="AU243" s="271" t="s">
        <v>81</v>
      </c>
      <c r="AV243" s="13" t="s">
        <v>81</v>
      </c>
      <c r="AW243" s="13" t="s">
        <v>35</v>
      </c>
      <c r="AX243" s="13" t="s">
        <v>79</v>
      </c>
      <c r="AY243" s="271" t="s">
        <v>210</v>
      </c>
    </row>
    <row r="244" s="1" customFormat="1" ht="14.4" customHeight="1">
      <c r="B244" s="47"/>
      <c r="C244" s="236" t="s">
        <v>472</v>
      </c>
      <c r="D244" s="236" t="s">
        <v>212</v>
      </c>
      <c r="E244" s="237" t="s">
        <v>1580</v>
      </c>
      <c r="F244" s="238" t="s">
        <v>1581</v>
      </c>
      <c r="G244" s="239" t="s">
        <v>482</v>
      </c>
      <c r="H244" s="240">
        <v>1</v>
      </c>
      <c r="I244" s="241"/>
      <c r="J244" s="242">
        <f>ROUND(I244*H244,2)</f>
        <v>0</v>
      </c>
      <c r="K244" s="238" t="s">
        <v>21</v>
      </c>
      <c r="L244" s="73"/>
      <c r="M244" s="243" t="s">
        <v>21</v>
      </c>
      <c r="N244" s="244" t="s">
        <v>43</v>
      </c>
      <c r="O244" s="48"/>
      <c r="P244" s="245">
        <f>O244*H244</f>
        <v>0</v>
      </c>
      <c r="Q244" s="245">
        <v>0</v>
      </c>
      <c r="R244" s="245">
        <f>Q244*H244</f>
        <v>0</v>
      </c>
      <c r="S244" s="245">
        <v>0</v>
      </c>
      <c r="T244" s="246">
        <f>S244*H244</f>
        <v>0</v>
      </c>
      <c r="AR244" s="25" t="s">
        <v>140</v>
      </c>
      <c r="AT244" s="25" t="s">
        <v>212</v>
      </c>
      <c r="AU244" s="25" t="s">
        <v>81</v>
      </c>
      <c r="AY244" s="25" t="s">
        <v>210</v>
      </c>
      <c r="BE244" s="247">
        <f>IF(N244="základní",J244,0)</f>
        <v>0</v>
      </c>
      <c r="BF244" s="247">
        <f>IF(N244="snížená",J244,0)</f>
        <v>0</v>
      </c>
      <c r="BG244" s="247">
        <f>IF(N244="zákl. přenesená",J244,0)</f>
        <v>0</v>
      </c>
      <c r="BH244" s="247">
        <f>IF(N244="sníž. přenesená",J244,0)</f>
        <v>0</v>
      </c>
      <c r="BI244" s="247">
        <f>IF(N244="nulová",J244,0)</f>
        <v>0</v>
      </c>
      <c r="BJ244" s="25" t="s">
        <v>79</v>
      </c>
      <c r="BK244" s="247">
        <f>ROUND(I244*H244,2)</f>
        <v>0</v>
      </c>
      <c r="BL244" s="25" t="s">
        <v>140</v>
      </c>
      <c r="BM244" s="25" t="s">
        <v>1582</v>
      </c>
    </row>
    <row r="245" s="1" customFormat="1" ht="34.2" customHeight="1">
      <c r="B245" s="47"/>
      <c r="C245" s="236" t="s">
        <v>479</v>
      </c>
      <c r="D245" s="236" t="s">
        <v>212</v>
      </c>
      <c r="E245" s="237" t="s">
        <v>1583</v>
      </c>
      <c r="F245" s="238" t="s">
        <v>1584</v>
      </c>
      <c r="G245" s="239" t="s">
        <v>318</v>
      </c>
      <c r="H245" s="240">
        <v>95.334000000000003</v>
      </c>
      <c r="I245" s="241"/>
      <c r="J245" s="242">
        <f>ROUND(I245*H245,2)</f>
        <v>0</v>
      </c>
      <c r="K245" s="238" t="s">
        <v>216</v>
      </c>
      <c r="L245" s="73"/>
      <c r="M245" s="243" t="s">
        <v>21</v>
      </c>
      <c r="N245" s="244" t="s">
        <v>43</v>
      </c>
      <c r="O245" s="48"/>
      <c r="P245" s="245">
        <f>O245*H245</f>
        <v>0</v>
      </c>
      <c r="Q245" s="245">
        <v>0</v>
      </c>
      <c r="R245" s="245">
        <f>Q245*H245</f>
        <v>0</v>
      </c>
      <c r="S245" s="245">
        <v>0</v>
      </c>
      <c r="T245" s="246">
        <f>S245*H245</f>
        <v>0</v>
      </c>
      <c r="AR245" s="25" t="s">
        <v>140</v>
      </c>
      <c r="AT245" s="25" t="s">
        <v>212</v>
      </c>
      <c r="AU245" s="25" t="s">
        <v>81</v>
      </c>
      <c r="AY245" s="25" t="s">
        <v>210</v>
      </c>
      <c r="BE245" s="247">
        <f>IF(N245="základní",J245,0)</f>
        <v>0</v>
      </c>
      <c r="BF245" s="247">
        <f>IF(N245="snížená",J245,0)</f>
        <v>0</v>
      </c>
      <c r="BG245" s="247">
        <f>IF(N245="zákl. přenesená",J245,0)</f>
        <v>0</v>
      </c>
      <c r="BH245" s="247">
        <f>IF(N245="sníž. přenesená",J245,0)</f>
        <v>0</v>
      </c>
      <c r="BI245" s="247">
        <f>IF(N245="nulová",J245,0)</f>
        <v>0</v>
      </c>
      <c r="BJ245" s="25" t="s">
        <v>79</v>
      </c>
      <c r="BK245" s="247">
        <f>ROUND(I245*H245,2)</f>
        <v>0</v>
      </c>
      <c r="BL245" s="25" t="s">
        <v>140</v>
      </c>
      <c r="BM245" s="25" t="s">
        <v>1585</v>
      </c>
    </row>
    <row r="246" s="1" customFormat="1">
      <c r="B246" s="47"/>
      <c r="C246" s="75"/>
      <c r="D246" s="248" t="s">
        <v>219</v>
      </c>
      <c r="E246" s="75"/>
      <c r="F246" s="249" t="s">
        <v>1389</v>
      </c>
      <c r="G246" s="75"/>
      <c r="H246" s="75"/>
      <c r="I246" s="204"/>
      <c r="J246" s="75"/>
      <c r="K246" s="75"/>
      <c r="L246" s="73"/>
      <c r="M246" s="250"/>
      <c r="N246" s="48"/>
      <c r="O246" s="48"/>
      <c r="P246" s="48"/>
      <c r="Q246" s="48"/>
      <c r="R246" s="48"/>
      <c r="S246" s="48"/>
      <c r="T246" s="96"/>
      <c r="AT246" s="25" t="s">
        <v>219</v>
      </c>
      <c r="AU246" s="25" t="s">
        <v>81</v>
      </c>
    </row>
    <row r="247" s="11" customFormat="1" ht="29.88" customHeight="1">
      <c r="B247" s="220"/>
      <c r="C247" s="221"/>
      <c r="D247" s="222" t="s">
        <v>71</v>
      </c>
      <c r="E247" s="234" t="s">
        <v>734</v>
      </c>
      <c r="F247" s="234" t="s">
        <v>723</v>
      </c>
      <c r="G247" s="221"/>
      <c r="H247" s="221"/>
      <c r="I247" s="224"/>
      <c r="J247" s="235">
        <f>BK247</f>
        <v>0</v>
      </c>
      <c r="K247" s="221"/>
      <c r="L247" s="226"/>
      <c r="M247" s="227"/>
      <c r="N247" s="228"/>
      <c r="O247" s="228"/>
      <c r="P247" s="229">
        <f>P248</f>
        <v>0</v>
      </c>
      <c r="Q247" s="228"/>
      <c r="R247" s="229">
        <f>R248</f>
        <v>0</v>
      </c>
      <c r="S247" s="228"/>
      <c r="T247" s="230">
        <f>T248</f>
        <v>0</v>
      </c>
      <c r="AR247" s="231" t="s">
        <v>81</v>
      </c>
      <c r="AT247" s="232" t="s">
        <v>71</v>
      </c>
      <c r="AU247" s="232" t="s">
        <v>79</v>
      </c>
      <c r="AY247" s="231" t="s">
        <v>210</v>
      </c>
      <c r="BK247" s="233">
        <f>BK248</f>
        <v>0</v>
      </c>
    </row>
    <row r="248" s="1" customFormat="1" ht="14.4" customHeight="1">
      <c r="B248" s="47"/>
      <c r="C248" s="236" t="s">
        <v>484</v>
      </c>
      <c r="D248" s="236" t="s">
        <v>212</v>
      </c>
      <c r="E248" s="237" t="s">
        <v>1586</v>
      </c>
      <c r="F248" s="238" t="s">
        <v>1587</v>
      </c>
      <c r="G248" s="239" t="s">
        <v>482</v>
      </c>
      <c r="H248" s="240">
        <v>1</v>
      </c>
      <c r="I248" s="241"/>
      <c r="J248" s="242">
        <f>ROUND(I248*H248,2)</f>
        <v>0</v>
      </c>
      <c r="K248" s="238" t="s">
        <v>21</v>
      </c>
      <c r="L248" s="73"/>
      <c r="M248" s="243" t="s">
        <v>21</v>
      </c>
      <c r="N248" s="305" t="s">
        <v>43</v>
      </c>
      <c r="O248" s="306"/>
      <c r="P248" s="307">
        <f>O248*H248</f>
        <v>0</v>
      </c>
      <c r="Q248" s="307">
        <v>0</v>
      </c>
      <c r="R248" s="307">
        <f>Q248*H248</f>
        <v>0</v>
      </c>
      <c r="S248" s="307">
        <v>0</v>
      </c>
      <c r="T248" s="308">
        <f>S248*H248</f>
        <v>0</v>
      </c>
      <c r="AR248" s="25" t="s">
        <v>140</v>
      </c>
      <c r="AT248" s="25" t="s">
        <v>212</v>
      </c>
      <c r="AU248" s="25" t="s">
        <v>81</v>
      </c>
      <c r="AY248" s="25" t="s">
        <v>210</v>
      </c>
      <c r="BE248" s="247">
        <f>IF(N248="základní",J248,0)</f>
        <v>0</v>
      </c>
      <c r="BF248" s="247">
        <f>IF(N248="snížená",J248,0)</f>
        <v>0</v>
      </c>
      <c r="BG248" s="247">
        <f>IF(N248="zákl. přenesená",J248,0)</f>
        <v>0</v>
      </c>
      <c r="BH248" s="247">
        <f>IF(N248="sníž. přenesená",J248,0)</f>
        <v>0</v>
      </c>
      <c r="BI248" s="247">
        <f>IF(N248="nulová",J248,0)</f>
        <v>0</v>
      </c>
      <c r="BJ248" s="25" t="s">
        <v>79</v>
      </c>
      <c r="BK248" s="247">
        <f>ROUND(I248*H248,2)</f>
        <v>0</v>
      </c>
      <c r="BL248" s="25" t="s">
        <v>140</v>
      </c>
      <c r="BM248" s="25" t="s">
        <v>1588</v>
      </c>
    </row>
    <row r="249" s="1" customFormat="1" ht="6.96" customHeight="1">
      <c r="B249" s="68"/>
      <c r="C249" s="69"/>
      <c r="D249" s="69"/>
      <c r="E249" s="69"/>
      <c r="F249" s="69"/>
      <c r="G249" s="69"/>
      <c r="H249" s="69"/>
      <c r="I249" s="179"/>
      <c r="J249" s="69"/>
      <c r="K249" s="69"/>
      <c r="L249" s="73"/>
    </row>
  </sheetData>
  <sheetProtection sheet="1" autoFilter="0" formatColumns="0" formatRows="0" objects="1" scenarios="1" spinCount="100000" saltValue="1h2Cvx3Z2utwiq/i2kaT4s6FgDO2MOPPFx3DP1Jsrrciu/134RUuJR1aN48LPBRQ4aLbrHKcJ4jpOpG0l8KmNg==" hashValue="7giStBMXwAp9GL99rpja/mru2b8Z2KixlQUH6ZM4fUlFYiw3Ke3Wm5yDp4jUXala6duvqgeybGPcoJIeH4BtCw==" algorithmName="SHA-512" password="CC35"/>
  <autoFilter ref="C92:K248"/>
  <mergeCells count="13">
    <mergeCell ref="E7:H7"/>
    <mergeCell ref="E9:H9"/>
    <mergeCell ref="E11:H11"/>
    <mergeCell ref="E26:H26"/>
    <mergeCell ref="E47:H47"/>
    <mergeCell ref="E49:H49"/>
    <mergeCell ref="E51:H51"/>
    <mergeCell ref="J55:J56"/>
    <mergeCell ref="E81:H81"/>
    <mergeCell ref="E83:H83"/>
    <mergeCell ref="E85:H85"/>
    <mergeCell ref="G1:H1"/>
    <mergeCell ref="L2:V2"/>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104</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1589</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1590</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ROUND(J108,2)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ROUND(SUM(BE108:BE596), 2)</f>
        <v>0</v>
      </c>
      <c r="G32" s="48"/>
      <c r="H32" s="48"/>
      <c r="I32" s="171">
        <v>0.20999999999999999</v>
      </c>
      <c r="J32" s="170">
        <f>ROUND(ROUND((SUM(BE108:BE596)), 2)*I32, 2)</f>
        <v>0</v>
      </c>
      <c r="K32" s="52"/>
    </row>
    <row r="33" s="1" customFormat="1" ht="14.4" customHeight="1">
      <c r="B33" s="47"/>
      <c r="C33" s="48"/>
      <c r="D33" s="48"/>
      <c r="E33" s="56" t="s">
        <v>44</v>
      </c>
      <c r="F33" s="170">
        <f>ROUND(SUM(BF108:BF596), 2)</f>
        <v>0</v>
      </c>
      <c r="G33" s="48"/>
      <c r="H33" s="48"/>
      <c r="I33" s="171">
        <v>0.14999999999999999</v>
      </c>
      <c r="J33" s="170">
        <f>ROUND(ROUND((SUM(BF108:BF596)), 2)*I33, 2)</f>
        <v>0</v>
      </c>
      <c r="K33" s="52"/>
    </row>
    <row r="34" hidden="1" s="1" customFormat="1" ht="14.4" customHeight="1">
      <c r="B34" s="47"/>
      <c r="C34" s="48"/>
      <c r="D34" s="48"/>
      <c r="E34" s="56" t="s">
        <v>45</v>
      </c>
      <c r="F34" s="170">
        <f>ROUND(SUM(BG108:BG596), 2)</f>
        <v>0</v>
      </c>
      <c r="G34" s="48"/>
      <c r="H34" s="48"/>
      <c r="I34" s="171">
        <v>0.20999999999999999</v>
      </c>
      <c r="J34" s="170">
        <v>0</v>
      </c>
      <c r="K34" s="52"/>
    </row>
    <row r="35" hidden="1" s="1" customFormat="1" ht="14.4" customHeight="1">
      <c r="B35" s="47"/>
      <c r="C35" s="48"/>
      <c r="D35" s="48"/>
      <c r="E35" s="56" t="s">
        <v>46</v>
      </c>
      <c r="F35" s="170">
        <f>ROUND(SUM(BH108:BH596), 2)</f>
        <v>0</v>
      </c>
      <c r="G35" s="48"/>
      <c r="H35" s="48"/>
      <c r="I35" s="171">
        <v>0.14999999999999999</v>
      </c>
      <c r="J35" s="170">
        <v>0</v>
      </c>
      <c r="K35" s="52"/>
    </row>
    <row r="36" hidden="1" s="1" customFormat="1" ht="14.4" customHeight="1">
      <c r="B36" s="47"/>
      <c r="C36" s="48"/>
      <c r="D36" s="48"/>
      <c r="E36" s="56" t="s">
        <v>47</v>
      </c>
      <c r="F36" s="170">
        <f>ROUND(SUM(BI108:BI596),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1589</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06.1 - SO 06.1 - Infocentrum</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J108</f>
        <v>0</v>
      </c>
      <c r="K60" s="52"/>
      <c r="AU60" s="25" t="s">
        <v>178</v>
      </c>
    </row>
    <row r="61" s="8" customFormat="1" ht="24.96" customHeight="1">
      <c r="B61" s="190"/>
      <c r="C61" s="191"/>
      <c r="D61" s="192" t="s">
        <v>179</v>
      </c>
      <c r="E61" s="193"/>
      <c r="F61" s="193"/>
      <c r="G61" s="193"/>
      <c r="H61" s="193"/>
      <c r="I61" s="194"/>
      <c r="J61" s="195">
        <f>J109</f>
        <v>0</v>
      </c>
      <c r="K61" s="196"/>
    </row>
    <row r="62" s="9" customFormat="1" ht="19.92" customHeight="1">
      <c r="B62" s="197"/>
      <c r="C62" s="198"/>
      <c r="D62" s="199" t="s">
        <v>180</v>
      </c>
      <c r="E62" s="200"/>
      <c r="F62" s="200"/>
      <c r="G62" s="200"/>
      <c r="H62" s="200"/>
      <c r="I62" s="201"/>
      <c r="J62" s="202">
        <f>J110</f>
        <v>0</v>
      </c>
      <c r="K62" s="203"/>
    </row>
    <row r="63" s="9" customFormat="1" ht="19.92" customHeight="1">
      <c r="B63" s="197"/>
      <c r="C63" s="198"/>
      <c r="D63" s="199" t="s">
        <v>181</v>
      </c>
      <c r="E63" s="200"/>
      <c r="F63" s="200"/>
      <c r="G63" s="200"/>
      <c r="H63" s="200"/>
      <c r="I63" s="201"/>
      <c r="J63" s="202">
        <f>J139</f>
        <v>0</v>
      </c>
      <c r="K63" s="203"/>
    </row>
    <row r="64" s="9" customFormat="1" ht="19.92" customHeight="1">
      <c r="B64" s="197"/>
      <c r="C64" s="198"/>
      <c r="D64" s="199" t="s">
        <v>184</v>
      </c>
      <c r="E64" s="200"/>
      <c r="F64" s="200"/>
      <c r="G64" s="200"/>
      <c r="H64" s="200"/>
      <c r="I64" s="201"/>
      <c r="J64" s="202">
        <f>J204</f>
        <v>0</v>
      </c>
      <c r="K64" s="203"/>
    </row>
    <row r="65" s="9" customFormat="1" ht="19.92" customHeight="1">
      <c r="B65" s="197"/>
      <c r="C65" s="198"/>
      <c r="D65" s="199" t="s">
        <v>186</v>
      </c>
      <c r="E65" s="200"/>
      <c r="F65" s="200"/>
      <c r="G65" s="200"/>
      <c r="H65" s="200"/>
      <c r="I65" s="201"/>
      <c r="J65" s="202">
        <f>J271</f>
        <v>0</v>
      </c>
      <c r="K65" s="203"/>
    </row>
    <row r="66" s="9" customFormat="1" ht="19.92" customHeight="1">
      <c r="B66" s="197"/>
      <c r="C66" s="198"/>
      <c r="D66" s="199" t="s">
        <v>187</v>
      </c>
      <c r="E66" s="200"/>
      <c r="F66" s="200"/>
      <c r="G66" s="200"/>
      <c r="H66" s="200"/>
      <c r="I66" s="201"/>
      <c r="J66" s="202">
        <f>J289</f>
        <v>0</v>
      </c>
      <c r="K66" s="203"/>
    </row>
    <row r="67" s="9" customFormat="1" ht="19.92" customHeight="1">
      <c r="B67" s="197"/>
      <c r="C67" s="198"/>
      <c r="D67" s="199" t="s">
        <v>751</v>
      </c>
      <c r="E67" s="200"/>
      <c r="F67" s="200"/>
      <c r="G67" s="200"/>
      <c r="H67" s="200"/>
      <c r="I67" s="201"/>
      <c r="J67" s="202">
        <f>J291</f>
        <v>0</v>
      </c>
      <c r="K67" s="203"/>
    </row>
    <row r="68" s="8" customFormat="1" ht="24.96" customHeight="1">
      <c r="B68" s="190"/>
      <c r="C68" s="191"/>
      <c r="D68" s="192" t="s">
        <v>188</v>
      </c>
      <c r="E68" s="193"/>
      <c r="F68" s="193"/>
      <c r="G68" s="193"/>
      <c r="H68" s="193"/>
      <c r="I68" s="194"/>
      <c r="J68" s="195">
        <f>J295</f>
        <v>0</v>
      </c>
      <c r="K68" s="196"/>
    </row>
    <row r="69" s="9" customFormat="1" ht="19.92" customHeight="1">
      <c r="B69" s="197"/>
      <c r="C69" s="198"/>
      <c r="D69" s="199" t="s">
        <v>189</v>
      </c>
      <c r="E69" s="200"/>
      <c r="F69" s="200"/>
      <c r="G69" s="200"/>
      <c r="H69" s="200"/>
      <c r="I69" s="201"/>
      <c r="J69" s="202">
        <f>J296</f>
        <v>0</v>
      </c>
      <c r="K69" s="203"/>
    </row>
    <row r="70" s="9" customFormat="1" ht="19.92" customHeight="1">
      <c r="B70" s="197"/>
      <c r="C70" s="198"/>
      <c r="D70" s="199" t="s">
        <v>1591</v>
      </c>
      <c r="E70" s="200"/>
      <c r="F70" s="200"/>
      <c r="G70" s="200"/>
      <c r="H70" s="200"/>
      <c r="I70" s="201"/>
      <c r="J70" s="202">
        <f>J327</f>
        <v>0</v>
      </c>
      <c r="K70" s="203"/>
    </row>
    <row r="71" s="9" customFormat="1" ht="19.92" customHeight="1">
      <c r="B71" s="197"/>
      <c r="C71" s="198"/>
      <c r="D71" s="199" t="s">
        <v>752</v>
      </c>
      <c r="E71" s="200"/>
      <c r="F71" s="200"/>
      <c r="G71" s="200"/>
      <c r="H71" s="200"/>
      <c r="I71" s="201"/>
      <c r="J71" s="202">
        <f>J336</f>
        <v>0</v>
      </c>
      <c r="K71" s="203"/>
    </row>
    <row r="72" s="9" customFormat="1" ht="19.92" customHeight="1">
      <c r="B72" s="197"/>
      <c r="C72" s="198"/>
      <c r="D72" s="199" t="s">
        <v>1592</v>
      </c>
      <c r="E72" s="200"/>
      <c r="F72" s="200"/>
      <c r="G72" s="200"/>
      <c r="H72" s="200"/>
      <c r="I72" s="201"/>
      <c r="J72" s="202">
        <f>J349</f>
        <v>0</v>
      </c>
      <c r="K72" s="203"/>
    </row>
    <row r="73" s="9" customFormat="1" ht="19.92" customHeight="1">
      <c r="B73" s="197"/>
      <c r="C73" s="198"/>
      <c r="D73" s="199" t="s">
        <v>1447</v>
      </c>
      <c r="E73" s="200"/>
      <c r="F73" s="200"/>
      <c r="G73" s="200"/>
      <c r="H73" s="200"/>
      <c r="I73" s="201"/>
      <c r="J73" s="202">
        <f>J351</f>
        <v>0</v>
      </c>
      <c r="K73" s="203"/>
    </row>
    <row r="74" s="9" customFormat="1" ht="19.92" customHeight="1">
      <c r="B74" s="197"/>
      <c r="C74" s="198"/>
      <c r="D74" s="199" t="s">
        <v>1593</v>
      </c>
      <c r="E74" s="200"/>
      <c r="F74" s="200"/>
      <c r="G74" s="200"/>
      <c r="H74" s="200"/>
      <c r="I74" s="201"/>
      <c r="J74" s="202">
        <f>J353</f>
        <v>0</v>
      </c>
      <c r="K74" s="203"/>
    </row>
    <row r="75" s="9" customFormat="1" ht="19.92" customHeight="1">
      <c r="B75" s="197"/>
      <c r="C75" s="198"/>
      <c r="D75" s="199" t="s">
        <v>190</v>
      </c>
      <c r="E75" s="200"/>
      <c r="F75" s="200"/>
      <c r="G75" s="200"/>
      <c r="H75" s="200"/>
      <c r="I75" s="201"/>
      <c r="J75" s="202">
        <f>J355</f>
        <v>0</v>
      </c>
      <c r="K75" s="203"/>
    </row>
    <row r="76" s="9" customFormat="1" ht="19.92" customHeight="1">
      <c r="B76" s="197"/>
      <c r="C76" s="198"/>
      <c r="D76" s="199" t="s">
        <v>753</v>
      </c>
      <c r="E76" s="200"/>
      <c r="F76" s="200"/>
      <c r="G76" s="200"/>
      <c r="H76" s="200"/>
      <c r="I76" s="201"/>
      <c r="J76" s="202">
        <f>J357</f>
        <v>0</v>
      </c>
      <c r="K76" s="203"/>
    </row>
    <row r="77" s="9" customFormat="1" ht="19.92" customHeight="1">
      <c r="B77" s="197"/>
      <c r="C77" s="198"/>
      <c r="D77" s="199" t="s">
        <v>1448</v>
      </c>
      <c r="E77" s="200"/>
      <c r="F77" s="200"/>
      <c r="G77" s="200"/>
      <c r="H77" s="200"/>
      <c r="I77" s="201"/>
      <c r="J77" s="202">
        <f>J410</f>
        <v>0</v>
      </c>
      <c r="K77" s="203"/>
    </row>
    <row r="78" s="9" customFormat="1" ht="19.92" customHeight="1">
      <c r="B78" s="197"/>
      <c r="C78" s="198"/>
      <c r="D78" s="199" t="s">
        <v>1594</v>
      </c>
      <c r="E78" s="200"/>
      <c r="F78" s="200"/>
      <c r="G78" s="200"/>
      <c r="H78" s="200"/>
      <c r="I78" s="201"/>
      <c r="J78" s="202">
        <f>J419</f>
        <v>0</v>
      </c>
      <c r="K78" s="203"/>
    </row>
    <row r="79" s="9" customFormat="1" ht="19.92" customHeight="1">
      <c r="B79" s="197"/>
      <c r="C79" s="198"/>
      <c r="D79" s="199" t="s">
        <v>192</v>
      </c>
      <c r="E79" s="200"/>
      <c r="F79" s="200"/>
      <c r="G79" s="200"/>
      <c r="H79" s="200"/>
      <c r="I79" s="201"/>
      <c r="J79" s="202">
        <f>J425</f>
        <v>0</v>
      </c>
      <c r="K79" s="203"/>
    </row>
    <row r="80" s="9" customFormat="1" ht="19.92" customHeight="1">
      <c r="B80" s="197"/>
      <c r="C80" s="198"/>
      <c r="D80" s="199" t="s">
        <v>1595</v>
      </c>
      <c r="E80" s="200"/>
      <c r="F80" s="200"/>
      <c r="G80" s="200"/>
      <c r="H80" s="200"/>
      <c r="I80" s="201"/>
      <c r="J80" s="202">
        <f>J486</f>
        <v>0</v>
      </c>
      <c r="K80" s="203"/>
    </row>
    <row r="81" s="9" customFormat="1" ht="19.92" customHeight="1">
      <c r="B81" s="197"/>
      <c r="C81" s="198"/>
      <c r="D81" s="199" t="s">
        <v>1596</v>
      </c>
      <c r="E81" s="200"/>
      <c r="F81" s="200"/>
      <c r="G81" s="200"/>
      <c r="H81" s="200"/>
      <c r="I81" s="201"/>
      <c r="J81" s="202">
        <f>J504</f>
        <v>0</v>
      </c>
      <c r="K81" s="203"/>
    </row>
    <row r="82" s="9" customFormat="1" ht="19.92" customHeight="1">
      <c r="B82" s="197"/>
      <c r="C82" s="198"/>
      <c r="D82" s="199" t="s">
        <v>1597</v>
      </c>
      <c r="E82" s="200"/>
      <c r="F82" s="200"/>
      <c r="G82" s="200"/>
      <c r="H82" s="200"/>
      <c r="I82" s="201"/>
      <c r="J82" s="202">
        <f>J520</f>
        <v>0</v>
      </c>
      <c r="K82" s="203"/>
    </row>
    <row r="83" s="9" customFormat="1" ht="19.92" customHeight="1">
      <c r="B83" s="197"/>
      <c r="C83" s="198"/>
      <c r="D83" s="199" t="s">
        <v>754</v>
      </c>
      <c r="E83" s="200"/>
      <c r="F83" s="200"/>
      <c r="G83" s="200"/>
      <c r="H83" s="200"/>
      <c r="I83" s="201"/>
      <c r="J83" s="202">
        <f>J522</f>
        <v>0</v>
      </c>
      <c r="K83" s="203"/>
    </row>
    <row r="84" s="9" customFormat="1" ht="19.92" customHeight="1">
      <c r="B84" s="197"/>
      <c r="C84" s="198"/>
      <c r="D84" s="199" t="s">
        <v>755</v>
      </c>
      <c r="E84" s="200"/>
      <c r="F84" s="200"/>
      <c r="G84" s="200"/>
      <c r="H84" s="200"/>
      <c r="I84" s="201"/>
      <c r="J84" s="202">
        <f>J554</f>
        <v>0</v>
      </c>
      <c r="K84" s="203"/>
    </row>
    <row r="85" s="9" customFormat="1" ht="19.92" customHeight="1">
      <c r="B85" s="197"/>
      <c r="C85" s="198"/>
      <c r="D85" s="199" t="s">
        <v>1598</v>
      </c>
      <c r="E85" s="200"/>
      <c r="F85" s="200"/>
      <c r="G85" s="200"/>
      <c r="H85" s="200"/>
      <c r="I85" s="201"/>
      <c r="J85" s="202">
        <f>J569</f>
        <v>0</v>
      </c>
      <c r="K85" s="203"/>
    </row>
    <row r="86" s="9" customFormat="1" ht="19.92" customHeight="1">
      <c r="B86" s="197"/>
      <c r="C86" s="198"/>
      <c r="D86" s="199" t="s">
        <v>193</v>
      </c>
      <c r="E86" s="200"/>
      <c r="F86" s="200"/>
      <c r="G86" s="200"/>
      <c r="H86" s="200"/>
      <c r="I86" s="201"/>
      <c r="J86" s="202">
        <f>J589</f>
        <v>0</v>
      </c>
      <c r="K86" s="203"/>
    </row>
    <row r="87" s="1" customFormat="1" ht="21.84" customHeight="1">
      <c r="B87" s="47"/>
      <c r="C87" s="48"/>
      <c r="D87" s="48"/>
      <c r="E87" s="48"/>
      <c r="F87" s="48"/>
      <c r="G87" s="48"/>
      <c r="H87" s="48"/>
      <c r="I87" s="157"/>
      <c r="J87" s="48"/>
      <c r="K87" s="52"/>
    </row>
    <row r="88" s="1" customFormat="1" ht="6.96" customHeight="1">
      <c r="B88" s="68"/>
      <c r="C88" s="69"/>
      <c r="D88" s="69"/>
      <c r="E88" s="69"/>
      <c r="F88" s="69"/>
      <c r="G88" s="69"/>
      <c r="H88" s="69"/>
      <c r="I88" s="179"/>
      <c r="J88" s="69"/>
      <c r="K88" s="70"/>
    </row>
    <row r="92" s="1" customFormat="1" ht="6.96" customHeight="1">
      <c r="B92" s="71"/>
      <c r="C92" s="72"/>
      <c r="D92" s="72"/>
      <c r="E92" s="72"/>
      <c r="F92" s="72"/>
      <c r="G92" s="72"/>
      <c r="H92" s="72"/>
      <c r="I92" s="182"/>
      <c r="J92" s="72"/>
      <c r="K92" s="72"/>
      <c r="L92" s="73"/>
    </row>
    <row r="93" s="1" customFormat="1" ht="36.96" customHeight="1">
      <c r="B93" s="47"/>
      <c r="C93" s="74" t="s">
        <v>194</v>
      </c>
      <c r="D93" s="75"/>
      <c r="E93" s="75"/>
      <c r="F93" s="75"/>
      <c r="G93" s="75"/>
      <c r="H93" s="75"/>
      <c r="I93" s="204"/>
      <c r="J93" s="75"/>
      <c r="K93" s="75"/>
      <c r="L93" s="73"/>
    </row>
    <row r="94" s="1" customFormat="1" ht="6.96" customHeight="1">
      <c r="B94" s="47"/>
      <c r="C94" s="75"/>
      <c r="D94" s="75"/>
      <c r="E94" s="75"/>
      <c r="F94" s="75"/>
      <c r="G94" s="75"/>
      <c r="H94" s="75"/>
      <c r="I94" s="204"/>
      <c r="J94" s="75"/>
      <c r="K94" s="75"/>
      <c r="L94" s="73"/>
    </row>
    <row r="95" s="1" customFormat="1" ht="14.4" customHeight="1">
      <c r="B95" s="47"/>
      <c r="C95" s="77" t="s">
        <v>18</v>
      </c>
      <c r="D95" s="75"/>
      <c r="E95" s="75"/>
      <c r="F95" s="75"/>
      <c r="G95" s="75"/>
      <c r="H95" s="75"/>
      <c r="I95" s="204"/>
      <c r="J95" s="75"/>
      <c r="K95" s="75"/>
      <c r="L95" s="73"/>
    </row>
    <row r="96" s="1" customFormat="1" ht="14.4" customHeight="1">
      <c r="B96" s="47"/>
      <c r="C96" s="75"/>
      <c r="D96" s="75"/>
      <c r="E96" s="205" t="str">
        <f>E7</f>
        <v>Náměstí Ostrava-Jih, Veřejný prostor Hrabůvka</v>
      </c>
      <c r="F96" s="77"/>
      <c r="G96" s="77"/>
      <c r="H96" s="77"/>
      <c r="I96" s="204"/>
      <c r="J96" s="75"/>
      <c r="K96" s="75"/>
      <c r="L96" s="73"/>
    </row>
    <row r="97">
      <c r="B97" s="29"/>
      <c r="C97" s="77" t="s">
        <v>169</v>
      </c>
      <c r="D97" s="206"/>
      <c r="E97" s="206"/>
      <c r="F97" s="206"/>
      <c r="G97" s="206"/>
      <c r="H97" s="206"/>
      <c r="I97" s="149"/>
      <c r="J97" s="206"/>
      <c r="K97" s="206"/>
      <c r="L97" s="207"/>
    </row>
    <row r="98" s="1" customFormat="1" ht="14.4" customHeight="1">
      <c r="B98" s="47"/>
      <c r="C98" s="75"/>
      <c r="D98" s="75"/>
      <c r="E98" s="205" t="s">
        <v>1589</v>
      </c>
      <c r="F98" s="75"/>
      <c r="G98" s="75"/>
      <c r="H98" s="75"/>
      <c r="I98" s="204"/>
      <c r="J98" s="75"/>
      <c r="K98" s="75"/>
      <c r="L98" s="73"/>
    </row>
    <row r="99" s="1" customFormat="1" ht="14.4" customHeight="1">
      <c r="B99" s="47"/>
      <c r="C99" s="77" t="s">
        <v>171</v>
      </c>
      <c r="D99" s="75"/>
      <c r="E99" s="75"/>
      <c r="F99" s="75"/>
      <c r="G99" s="75"/>
      <c r="H99" s="75"/>
      <c r="I99" s="204"/>
      <c r="J99" s="75"/>
      <c r="K99" s="75"/>
      <c r="L99" s="73"/>
    </row>
    <row r="100" s="1" customFormat="1" ht="16.2" customHeight="1">
      <c r="B100" s="47"/>
      <c r="C100" s="75"/>
      <c r="D100" s="75"/>
      <c r="E100" s="83" t="str">
        <f>E11</f>
        <v>06.1 - SO 06.1 - Infocentrum</v>
      </c>
      <c r="F100" s="75"/>
      <c r="G100" s="75"/>
      <c r="H100" s="75"/>
      <c r="I100" s="204"/>
      <c r="J100" s="75"/>
      <c r="K100" s="75"/>
      <c r="L100" s="73"/>
    </row>
    <row r="101" s="1" customFormat="1" ht="6.96" customHeight="1">
      <c r="B101" s="47"/>
      <c r="C101" s="75"/>
      <c r="D101" s="75"/>
      <c r="E101" s="75"/>
      <c r="F101" s="75"/>
      <c r="G101" s="75"/>
      <c r="H101" s="75"/>
      <c r="I101" s="204"/>
      <c r="J101" s="75"/>
      <c r="K101" s="75"/>
      <c r="L101" s="73"/>
    </row>
    <row r="102" s="1" customFormat="1" ht="18" customHeight="1">
      <c r="B102" s="47"/>
      <c r="C102" s="77" t="s">
        <v>23</v>
      </c>
      <c r="D102" s="75"/>
      <c r="E102" s="75"/>
      <c r="F102" s="208" t="str">
        <f>F14</f>
        <v xml:space="preserve"> </v>
      </c>
      <c r="G102" s="75"/>
      <c r="H102" s="75"/>
      <c r="I102" s="209" t="s">
        <v>25</v>
      </c>
      <c r="J102" s="86" t="str">
        <f>IF(J14="","",J14)</f>
        <v>24. 5. 2018</v>
      </c>
      <c r="K102" s="75"/>
      <c r="L102" s="73"/>
    </row>
    <row r="103" s="1" customFormat="1" ht="6.96" customHeight="1">
      <c r="B103" s="47"/>
      <c r="C103" s="75"/>
      <c r="D103" s="75"/>
      <c r="E103" s="75"/>
      <c r="F103" s="75"/>
      <c r="G103" s="75"/>
      <c r="H103" s="75"/>
      <c r="I103" s="204"/>
      <c r="J103" s="75"/>
      <c r="K103" s="75"/>
      <c r="L103" s="73"/>
    </row>
    <row r="104" s="1" customFormat="1">
      <c r="B104" s="47"/>
      <c r="C104" s="77" t="s">
        <v>27</v>
      </c>
      <c r="D104" s="75"/>
      <c r="E104" s="75"/>
      <c r="F104" s="208" t="str">
        <f>E17</f>
        <v>SMO-Úřad městského obvodu Ostrava-jih</v>
      </c>
      <c r="G104" s="75"/>
      <c r="H104" s="75"/>
      <c r="I104" s="209" t="s">
        <v>33</v>
      </c>
      <c r="J104" s="208" t="str">
        <f>E23</f>
        <v xml:space="preserve">PROJEKTSTUDIO EUCZ, s.r.o., Ostrava </v>
      </c>
      <c r="K104" s="75"/>
      <c r="L104" s="73"/>
    </row>
    <row r="105" s="1" customFormat="1" ht="14.4" customHeight="1">
      <c r="B105" s="47"/>
      <c r="C105" s="77" t="s">
        <v>31</v>
      </c>
      <c r="D105" s="75"/>
      <c r="E105" s="75"/>
      <c r="F105" s="208" t="str">
        <f>IF(E20="","",E20)</f>
        <v/>
      </c>
      <c r="G105" s="75"/>
      <c r="H105" s="75"/>
      <c r="I105" s="204"/>
      <c r="J105" s="75"/>
      <c r="K105" s="75"/>
      <c r="L105" s="73"/>
    </row>
    <row r="106" s="1" customFormat="1" ht="10.32" customHeight="1">
      <c r="B106" s="47"/>
      <c r="C106" s="75"/>
      <c r="D106" s="75"/>
      <c r="E106" s="75"/>
      <c r="F106" s="75"/>
      <c r="G106" s="75"/>
      <c r="H106" s="75"/>
      <c r="I106" s="204"/>
      <c r="J106" s="75"/>
      <c r="K106" s="75"/>
      <c r="L106" s="73"/>
    </row>
    <row r="107" s="10" customFormat="1" ht="29.28" customHeight="1">
      <c r="B107" s="210"/>
      <c r="C107" s="211" t="s">
        <v>195</v>
      </c>
      <c r="D107" s="212" t="s">
        <v>57</v>
      </c>
      <c r="E107" s="212" t="s">
        <v>53</v>
      </c>
      <c r="F107" s="212" t="s">
        <v>196</v>
      </c>
      <c r="G107" s="212" t="s">
        <v>197</v>
      </c>
      <c r="H107" s="212" t="s">
        <v>198</v>
      </c>
      <c r="I107" s="213" t="s">
        <v>199</v>
      </c>
      <c r="J107" s="212" t="s">
        <v>176</v>
      </c>
      <c r="K107" s="214" t="s">
        <v>200</v>
      </c>
      <c r="L107" s="215"/>
      <c r="M107" s="103" t="s">
        <v>201</v>
      </c>
      <c r="N107" s="104" t="s">
        <v>42</v>
      </c>
      <c r="O107" s="104" t="s">
        <v>202</v>
      </c>
      <c r="P107" s="104" t="s">
        <v>203</v>
      </c>
      <c r="Q107" s="104" t="s">
        <v>204</v>
      </c>
      <c r="R107" s="104" t="s">
        <v>205</v>
      </c>
      <c r="S107" s="104" t="s">
        <v>206</v>
      </c>
      <c r="T107" s="105" t="s">
        <v>207</v>
      </c>
    </row>
    <row r="108" s="1" customFormat="1" ht="29.28" customHeight="1">
      <c r="B108" s="47"/>
      <c r="C108" s="109" t="s">
        <v>177</v>
      </c>
      <c r="D108" s="75"/>
      <c r="E108" s="75"/>
      <c r="F108" s="75"/>
      <c r="G108" s="75"/>
      <c r="H108" s="75"/>
      <c r="I108" s="204"/>
      <c r="J108" s="216">
        <f>BK108</f>
        <v>0</v>
      </c>
      <c r="K108" s="75"/>
      <c r="L108" s="73"/>
      <c r="M108" s="106"/>
      <c r="N108" s="107"/>
      <c r="O108" s="107"/>
      <c r="P108" s="217">
        <f>P109+P295</f>
        <v>0</v>
      </c>
      <c r="Q108" s="107"/>
      <c r="R108" s="217">
        <f>R109+R295</f>
        <v>748.95748808494147</v>
      </c>
      <c r="S108" s="107"/>
      <c r="T108" s="218">
        <f>T109+T295</f>
        <v>0</v>
      </c>
      <c r="AT108" s="25" t="s">
        <v>71</v>
      </c>
      <c r="AU108" s="25" t="s">
        <v>178</v>
      </c>
      <c r="BK108" s="219">
        <f>BK109+BK295</f>
        <v>0</v>
      </c>
    </row>
    <row r="109" s="11" customFormat="1" ht="37.44" customHeight="1">
      <c r="B109" s="220"/>
      <c r="C109" s="221"/>
      <c r="D109" s="222" t="s">
        <v>71</v>
      </c>
      <c r="E109" s="223" t="s">
        <v>208</v>
      </c>
      <c r="F109" s="223" t="s">
        <v>209</v>
      </c>
      <c r="G109" s="221"/>
      <c r="H109" s="221"/>
      <c r="I109" s="224"/>
      <c r="J109" s="225">
        <f>BK109</f>
        <v>0</v>
      </c>
      <c r="K109" s="221"/>
      <c r="L109" s="226"/>
      <c r="M109" s="227"/>
      <c r="N109" s="228"/>
      <c r="O109" s="228"/>
      <c r="P109" s="229">
        <f>P110+P139+P204+P271+P289+P291</f>
        <v>0</v>
      </c>
      <c r="Q109" s="228"/>
      <c r="R109" s="229">
        <f>R110+R139+R204+R271+R289+R291</f>
        <v>736.02741948401331</v>
      </c>
      <c r="S109" s="228"/>
      <c r="T109" s="230">
        <f>T110+T139+T204+T271+T289+T291</f>
        <v>0</v>
      </c>
      <c r="AR109" s="231" t="s">
        <v>79</v>
      </c>
      <c r="AT109" s="232" t="s">
        <v>71</v>
      </c>
      <c r="AU109" s="232" t="s">
        <v>72</v>
      </c>
      <c r="AY109" s="231" t="s">
        <v>210</v>
      </c>
      <c r="BK109" s="233">
        <f>BK110+BK139+BK204+BK271+BK289+BK291</f>
        <v>0</v>
      </c>
    </row>
    <row r="110" s="11" customFormat="1" ht="19.92" customHeight="1">
      <c r="B110" s="220"/>
      <c r="C110" s="221"/>
      <c r="D110" s="222" t="s">
        <v>71</v>
      </c>
      <c r="E110" s="234" t="s">
        <v>79</v>
      </c>
      <c r="F110" s="234" t="s">
        <v>211</v>
      </c>
      <c r="G110" s="221"/>
      <c r="H110" s="221"/>
      <c r="I110" s="224"/>
      <c r="J110" s="235">
        <f>BK110</f>
        <v>0</v>
      </c>
      <c r="K110" s="221"/>
      <c r="L110" s="226"/>
      <c r="M110" s="227"/>
      <c r="N110" s="228"/>
      <c r="O110" s="228"/>
      <c r="P110" s="229">
        <f>SUM(P111:P138)</f>
        <v>0</v>
      </c>
      <c r="Q110" s="228"/>
      <c r="R110" s="229">
        <f>SUM(R111:R138)</f>
        <v>0</v>
      </c>
      <c r="S110" s="228"/>
      <c r="T110" s="230">
        <f>SUM(T111:T138)</f>
        <v>0</v>
      </c>
      <c r="AR110" s="231" t="s">
        <v>79</v>
      </c>
      <c r="AT110" s="232" t="s">
        <v>71</v>
      </c>
      <c r="AU110" s="232" t="s">
        <v>79</v>
      </c>
      <c r="AY110" s="231" t="s">
        <v>210</v>
      </c>
      <c r="BK110" s="233">
        <f>SUM(BK111:BK138)</f>
        <v>0</v>
      </c>
    </row>
    <row r="111" s="1" customFormat="1" ht="34.2" customHeight="1">
      <c r="B111" s="47"/>
      <c r="C111" s="236" t="s">
        <v>79</v>
      </c>
      <c r="D111" s="236" t="s">
        <v>212</v>
      </c>
      <c r="E111" s="237" t="s">
        <v>771</v>
      </c>
      <c r="F111" s="238" t="s">
        <v>772</v>
      </c>
      <c r="G111" s="239" t="s">
        <v>258</v>
      </c>
      <c r="H111" s="240">
        <v>141.01300000000001</v>
      </c>
      <c r="I111" s="241"/>
      <c r="J111" s="242">
        <f>ROUND(I111*H111,2)</f>
        <v>0</v>
      </c>
      <c r="K111" s="238" t="s">
        <v>216</v>
      </c>
      <c r="L111" s="73"/>
      <c r="M111" s="243" t="s">
        <v>21</v>
      </c>
      <c r="N111" s="244" t="s">
        <v>43</v>
      </c>
      <c r="O111" s="48"/>
      <c r="P111" s="245">
        <f>O111*H111</f>
        <v>0</v>
      </c>
      <c r="Q111" s="245">
        <v>0</v>
      </c>
      <c r="R111" s="245">
        <f>Q111*H111</f>
        <v>0</v>
      </c>
      <c r="S111" s="245">
        <v>0</v>
      </c>
      <c r="T111" s="246">
        <f>S111*H111</f>
        <v>0</v>
      </c>
      <c r="AR111" s="25" t="s">
        <v>217</v>
      </c>
      <c r="AT111" s="25" t="s">
        <v>212</v>
      </c>
      <c r="AU111" s="25" t="s">
        <v>81</v>
      </c>
      <c r="AY111" s="25" t="s">
        <v>210</v>
      </c>
      <c r="BE111" s="247">
        <f>IF(N111="základní",J111,0)</f>
        <v>0</v>
      </c>
      <c r="BF111" s="247">
        <f>IF(N111="snížená",J111,0)</f>
        <v>0</v>
      </c>
      <c r="BG111" s="247">
        <f>IF(N111="zákl. přenesená",J111,0)</f>
        <v>0</v>
      </c>
      <c r="BH111" s="247">
        <f>IF(N111="sníž. přenesená",J111,0)</f>
        <v>0</v>
      </c>
      <c r="BI111" s="247">
        <f>IF(N111="nulová",J111,0)</f>
        <v>0</v>
      </c>
      <c r="BJ111" s="25" t="s">
        <v>79</v>
      </c>
      <c r="BK111" s="247">
        <f>ROUND(I111*H111,2)</f>
        <v>0</v>
      </c>
      <c r="BL111" s="25" t="s">
        <v>217</v>
      </c>
      <c r="BM111" s="25" t="s">
        <v>1599</v>
      </c>
    </row>
    <row r="112" s="1" customFormat="1">
      <c r="B112" s="47"/>
      <c r="C112" s="75"/>
      <c r="D112" s="248" t="s">
        <v>219</v>
      </c>
      <c r="E112" s="75"/>
      <c r="F112" s="249" t="s">
        <v>774</v>
      </c>
      <c r="G112" s="75"/>
      <c r="H112" s="75"/>
      <c r="I112" s="204"/>
      <c r="J112" s="75"/>
      <c r="K112" s="75"/>
      <c r="L112" s="73"/>
      <c r="M112" s="250"/>
      <c r="N112" s="48"/>
      <c r="O112" s="48"/>
      <c r="P112" s="48"/>
      <c r="Q112" s="48"/>
      <c r="R112" s="48"/>
      <c r="S112" s="48"/>
      <c r="T112" s="96"/>
      <c r="AT112" s="25" t="s">
        <v>219</v>
      </c>
      <c r="AU112" s="25" t="s">
        <v>81</v>
      </c>
    </row>
    <row r="113" s="12" customFormat="1">
      <c r="B113" s="251"/>
      <c r="C113" s="252"/>
      <c r="D113" s="248" t="s">
        <v>221</v>
      </c>
      <c r="E113" s="253" t="s">
        <v>21</v>
      </c>
      <c r="F113" s="254" t="s">
        <v>1600</v>
      </c>
      <c r="G113" s="252"/>
      <c r="H113" s="253" t="s">
        <v>21</v>
      </c>
      <c r="I113" s="255"/>
      <c r="J113" s="252"/>
      <c r="K113" s="252"/>
      <c r="L113" s="256"/>
      <c r="M113" s="257"/>
      <c r="N113" s="258"/>
      <c r="O113" s="258"/>
      <c r="P113" s="258"/>
      <c r="Q113" s="258"/>
      <c r="R113" s="258"/>
      <c r="S113" s="258"/>
      <c r="T113" s="259"/>
      <c r="AT113" s="260" t="s">
        <v>221</v>
      </c>
      <c r="AU113" s="260" t="s">
        <v>81</v>
      </c>
      <c r="AV113" s="12" t="s">
        <v>79</v>
      </c>
      <c r="AW113" s="12" t="s">
        <v>35</v>
      </c>
      <c r="AX113" s="12" t="s">
        <v>72</v>
      </c>
      <c r="AY113" s="260" t="s">
        <v>210</v>
      </c>
    </row>
    <row r="114" s="13" customFormat="1">
      <c r="B114" s="261"/>
      <c r="C114" s="262"/>
      <c r="D114" s="248" t="s">
        <v>221</v>
      </c>
      <c r="E114" s="263" t="s">
        <v>21</v>
      </c>
      <c r="F114" s="264" t="s">
        <v>1601</v>
      </c>
      <c r="G114" s="262"/>
      <c r="H114" s="265">
        <v>94.188000000000002</v>
      </c>
      <c r="I114" s="266"/>
      <c r="J114" s="262"/>
      <c r="K114" s="262"/>
      <c r="L114" s="267"/>
      <c r="M114" s="268"/>
      <c r="N114" s="269"/>
      <c r="O114" s="269"/>
      <c r="P114" s="269"/>
      <c r="Q114" s="269"/>
      <c r="R114" s="269"/>
      <c r="S114" s="269"/>
      <c r="T114" s="270"/>
      <c r="AT114" s="271" t="s">
        <v>221</v>
      </c>
      <c r="AU114" s="271" t="s">
        <v>81</v>
      </c>
      <c r="AV114" s="13" t="s">
        <v>81</v>
      </c>
      <c r="AW114" s="13" t="s">
        <v>35</v>
      </c>
      <c r="AX114" s="13" t="s">
        <v>72</v>
      </c>
      <c r="AY114" s="271" t="s">
        <v>210</v>
      </c>
    </row>
    <row r="115" s="13" customFormat="1">
      <c r="B115" s="261"/>
      <c r="C115" s="262"/>
      <c r="D115" s="248" t="s">
        <v>221</v>
      </c>
      <c r="E115" s="263" t="s">
        <v>21</v>
      </c>
      <c r="F115" s="264" t="s">
        <v>1602</v>
      </c>
      <c r="G115" s="262"/>
      <c r="H115" s="265">
        <v>46.825000000000003</v>
      </c>
      <c r="I115" s="266"/>
      <c r="J115" s="262"/>
      <c r="K115" s="262"/>
      <c r="L115" s="267"/>
      <c r="M115" s="268"/>
      <c r="N115" s="269"/>
      <c r="O115" s="269"/>
      <c r="P115" s="269"/>
      <c r="Q115" s="269"/>
      <c r="R115" s="269"/>
      <c r="S115" s="269"/>
      <c r="T115" s="270"/>
      <c r="AT115" s="271" t="s">
        <v>221</v>
      </c>
      <c r="AU115" s="271" t="s">
        <v>81</v>
      </c>
      <c r="AV115" s="13" t="s">
        <v>81</v>
      </c>
      <c r="AW115" s="13" t="s">
        <v>35</v>
      </c>
      <c r="AX115" s="13" t="s">
        <v>72</v>
      </c>
      <c r="AY115" s="271" t="s">
        <v>210</v>
      </c>
    </row>
    <row r="116" s="14" customFormat="1">
      <c r="B116" s="272"/>
      <c r="C116" s="273"/>
      <c r="D116" s="248" t="s">
        <v>221</v>
      </c>
      <c r="E116" s="274" t="s">
        <v>21</v>
      </c>
      <c r="F116" s="275" t="s">
        <v>227</v>
      </c>
      <c r="G116" s="273"/>
      <c r="H116" s="276">
        <v>141.01300000000001</v>
      </c>
      <c r="I116" s="277"/>
      <c r="J116" s="273"/>
      <c r="K116" s="273"/>
      <c r="L116" s="278"/>
      <c r="M116" s="279"/>
      <c r="N116" s="280"/>
      <c r="O116" s="280"/>
      <c r="P116" s="280"/>
      <c r="Q116" s="280"/>
      <c r="R116" s="280"/>
      <c r="S116" s="280"/>
      <c r="T116" s="281"/>
      <c r="AT116" s="282" t="s">
        <v>221</v>
      </c>
      <c r="AU116" s="282" t="s">
        <v>81</v>
      </c>
      <c r="AV116" s="14" t="s">
        <v>217</v>
      </c>
      <c r="AW116" s="14" t="s">
        <v>35</v>
      </c>
      <c r="AX116" s="14" t="s">
        <v>79</v>
      </c>
      <c r="AY116" s="282" t="s">
        <v>210</v>
      </c>
    </row>
    <row r="117" s="1" customFormat="1" ht="45.6" customHeight="1">
      <c r="B117" s="47"/>
      <c r="C117" s="236" t="s">
        <v>81</v>
      </c>
      <c r="D117" s="236" t="s">
        <v>212</v>
      </c>
      <c r="E117" s="237" t="s">
        <v>786</v>
      </c>
      <c r="F117" s="238" t="s">
        <v>787</v>
      </c>
      <c r="G117" s="239" t="s">
        <v>258</v>
      </c>
      <c r="H117" s="240">
        <v>141.01300000000001</v>
      </c>
      <c r="I117" s="241"/>
      <c r="J117" s="242">
        <f>ROUND(I117*H117,2)</f>
        <v>0</v>
      </c>
      <c r="K117" s="238" t="s">
        <v>216</v>
      </c>
      <c r="L117" s="73"/>
      <c r="M117" s="243" t="s">
        <v>21</v>
      </c>
      <c r="N117" s="244" t="s">
        <v>43</v>
      </c>
      <c r="O117" s="48"/>
      <c r="P117" s="245">
        <f>O117*H117</f>
        <v>0</v>
      </c>
      <c r="Q117" s="245">
        <v>0</v>
      </c>
      <c r="R117" s="245">
        <f>Q117*H117</f>
        <v>0</v>
      </c>
      <c r="S117" s="245">
        <v>0</v>
      </c>
      <c r="T117" s="246">
        <f>S117*H117</f>
        <v>0</v>
      </c>
      <c r="AR117" s="25" t="s">
        <v>217</v>
      </c>
      <c r="AT117" s="25" t="s">
        <v>212</v>
      </c>
      <c r="AU117" s="25" t="s">
        <v>81</v>
      </c>
      <c r="AY117" s="25" t="s">
        <v>210</v>
      </c>
      <c r="BE117" s="247">
        <f>IF(N117="základní",J117,0)</f>
        <v>0</v>
      </c>
      <c r="BF117" s="247">
        <f>IF(N117="snížená",J117,0)</f>
        <v>0</v>
      </c>
      <c r="BG117" s="247">
        <f>IF(N117="zákl. přenesená",J117,0)</f>
        <v>0</v>
      </c>
      <c r="BH117" s="247">
        <f>IF(N117="sníž. přenesená",J117,0)</f>
        <v>0</v>
      </c>
      <c r="BI117" s="247">
        <f>IF(N117="nulová",J117,0)</f>
        <v>0</v>
      </c>
      <c r="BJ117" s="25" t="s">
        <v>79</v>
      </c>
      <c r="BK117" s="247">
        <f>ROUND(I117*H117,2)</f>
        <v>0</v>
      </c>
      <c r="BL117" s="25" t="s">
        <v>217</v>
      </c>
      <c r="BM117" s="25" t="s">
        <v>1603</v>
      </c>
    </row>
    <row r="118" s="1" customFormat="1">
      <c r="B118" s="47"/>
      <c r="C118" s="75"/>
      <c r="D118" s="248" t="s">
        <v>219</v>
      </c>
      <c r="E118" s="75"/>
      <c r="F118" s="249" t="s">
        <v>774</v>
      </c>
      <c r="G118" s="75"/>
      <c r="H118" s="75"/>
      <c r="I118" s="204"/>
      <c r="J118" s="75"/>
      <c r="K118" s="75"/>
      <c r="L118" s="73"/>
      <c r="M118" s="250"/>
      <c r="N118" s="48"/>
      <c r="O118" s="48"/>
      <c r="P118" s="48"/>
      <c r="Q118" s="48"/>
      <c r="R118" s="48"/>
      <c r="S118" s="48"/>
      <c r="T118" s="96"/>
      <c r="AT118" s="25" t="s">
        <v>219</v>
      </c>
      <c r="AU118" s="25" t="s">
        <v>81</v>
      </c>
    </row>
    <row r="119" s="1" customFormat="1" ht="45.6" customHeight="1">
      <c r="B119" s="47"/>
      <c r="C119" s="236" t="s">
        <v>233</v>
      </c>
      <c r="D119" s="236" t="s">
        <v>212</v>
      </c>
      <c r="E119" s="237" t="s">
        <v>302</v>
      </c>
      <c r="F119" s="238" t="s">
        <v>303</v>
      </c>
      <c r="G119" s="239" t="s">
        <v>258</v>
      </c>
      <c r="H119" s="240">
        <v>69.272999999999996</v>
      </c>
      <c r="I119" s="241"/>
      <c r="J119" s="242">
        <f>ROUND(I119*H119,2)</f>
        <v>0</v>
      </c>
      <c r="K119" s="238" t="s">
        <v>216</v>
      </c>
      <c r="L119" s="73"/>
      <c r="M119" s="243" t="s">
        <v>21</v>
      </c>
      <c r="N119" s="244" t="s">
        <v>43</v>
      </c>
      <c r="O119" s="48"/>
      <c r="P119" s="245">
        <f>O119*H119</f>
        <v>0</v>
      </c>
      <c r="Q119" s="245">
        <v>0</v>
      </c>
      <c r="R119" s="245">
        <f>Q119*H119</f>
        <v>0</v>
      </c>
      <c r="S119" s="245">
        <v>0</v>
      </c>
      <c r="T119" s="246">
        <f>S119*H119</f>
        <v>0</v>
      </c>
      <c r="AR119" s="25" t="s">
        <v>217</v>
      </c>
      <c r="AT119" s="25" t="s">
        <v>212</v>
      </c>
      <c r="AU119" s="25" t="s">
        <v>81</v>
      </c>
      <c r="AY119" s="25" t="s">
        <v>210</v>
      </c>
      <c r="BE119" s="247">
        <f>IF(N119="základní",J119,0)</f>
        <v>0</v>
      </c>
      <c r="BF119" s="247">
        <f>IF(N119="snížená",J119,0)</f>
        <v>0</v>
      </c>
      <c r="BG119" s="247">
        <f>IF(N119="zákl. přenesená",J119,0)</f>
        <v>0</v>
      </c>
      <c r="BH119" s="247">
        <f>IF(N119="sníž. přenesená",J119,0)</f>
        <v>0</v>
      </c>
      <c r="BI119" s="247">
        <f>IF(N119="nulová",J119,0)</f>
        <v>0</v>
      </c>
      <c r="BJ119" s="25" t="s">
        <v>79</v>
      </c>
      <c r="BK119" s="247">
        <f>ROUND(I119*H119,2)</f>
        <v>0</v>
      </c>
      <c r="BL119" s="25" t="s">
        <v>217</v>
      </c>
      <c r="BM119" s="25" t="s">
        <v>1604</v>
      </c>
    </row>
    <row r="120" s="1" customFormat="1">
      <c r="B120" s="47"/>
      <c r="C120" s="75"/>
      <c r="D120" s="248" t="s">
        <v>219</v>
      </c>
      <c r="E120" s="75"/>
      <c r="F120" s="249" t="s">
        <v>305</v>
      </c>
      <c r="G120" s="75"/>
      <c r="H120" s="75"/>
      <c r="I120" s="204"/>
      <c r="J120" s="75"/>
      <c r="K120" s="75"/>
      <c r="L120" s="73"/>
      <c r="M120" s="250"/>
      <c r="N120" s="48"/>
      <c r="O120" s="48"/>
      <c r="P120" s="48"/>
      <c r="Q120" s="48"/>
      <c r="R120" s="48"/>
      <c r="S120" s="48"/>
      <c r="T120" s="96"/>
      <c r="AT120" s="25" t="s">
        <v>219</v>
      </c>
      <c r="AU120" s="25" t="s">
        <v>81</v>
      </c>
    </row>
    <row r="121" s="12" customFormat="1">
      <c r="B121" s="251"/>
      <c r="C121" s="252"/>
      <c r="D121" s="248" t="s">
        <v>221</v>
      </c>
      <c r="E121" s="253" t="s">
        <v>21</v>
      </c>
      <c r="F121" s="254" t="s">
        <v>1600</v>
      </c>
      <c r="G121" s="252"/>
      <c r="H121" s="253" t="s">
        <v>21</v>
      </c>
      <c r="I121" s="255"/>
      <c r="J121" s="252"/>
      <c r="K121" s="252"/>
      <c r="L121" s="256"/>
      <c r="M121" s="257"/>
      <c r="N121" s="258"/>
      <c r="O121" s="258"/>
      <c r="P121" s="258"/>
      <c r="Q121" s="258"/>
      <c r="R121" s="258"/>
      <c r="S121" s="258"/>
      <c r="T121" s="259"/>
      <c r="AT121" s="260" t="s">
        <v>221</v>
      </c>
      <c r="AU121" s="260" t="s">
        <v>81</v>
      </c>
      <c r="AV121" s="12" t="s">
        <v>79</v>
      </c>
      <c r="AW121" s="12" t="s">
        <v>35</v>
      </c>
      <c r="AX121" s="12" t="s">
        <v>72</v>
      </c>
      <c r="AY121" s="260" t="s">
        <v>210</v>
      </c>
    </row>
    <row r="122" s="13" customFormat="1">
      <c r="B122" s="261"/>
      <c r="C122" s="262"/>
      <c r="D122" s="248" t="s">
        <v>221</v>
      </c>
      <c r="E122" s="263" t="s">
        <v>21</v>
      </c>
      <c r="F122" s="264" t="s">
        <v>1605</v>
      </c>
      <c r="G122" s="262"/>
      <c r="H122" s="265">
        <v>66.373999999999995</v>
      </c>
      <c r="I122" s="266"/>
      <c r="J122" s="262"/>
      <c r="K122" s="262"/>
      <c r="L122" s="267"/>
      <c r="M122" s="268"/>
      <c r="N122" s="269"/>
      <c r="O122" s="269"/>
      <c r="P122" s="269"/>
      <c r="Q122" s="269"/>
      <c r="R122" s="269"/>
      <c r="S122" s="269"/>
      <c r="T122" s="270"/>
      <c r="AT122" s="271" t="s">
        <v>221</v>
      </c>
      <c r="AU122" s="271" t="s">
        <v>81</v>
      </c>
      <c r="AV122" s="13" t="s">
        <v>81</v>
      </c>
      <c r="AW122" s="13" t="s">
        <v>35</v>
      </c>
      <c r="AX122" s="13" t="s">
        <v>72</v>
      </c>
      <c r="AY122" s="271" t="s">
        <v>210</v>
      </c>
    </row>
    <row r="123" s="13" customFormat="1">
      <c r="B123" s="261"/>
      <c r="C123" s="262"/>
      <c r="D123" s="248" t="s">
        <v>221</v>
      </c>
      <c r="E123" s="263" t="s">
        <v>21</v>
      </c>
      <c r="F123" s="264" t="s">
        <v>1606</v>
      </c>
      <c r="G123" s="262"/>
      <c r="H123" s="265">
        <v>2.899</v>
      </c>
      <c r="I123" s="266"/>
      <c r="J123" s="262"/>
      <c r="K123" s="262"/>
      <c r="L123" s="267"/>
      <c r="M123" s="268"/>
      <c r="N123" s="269"/>
      <c r="O123" s="269"/>
      <c r="P123" s="269"/>
      <c r="Q123" s="269"/>
      <c r="R123" s="269"/>
      <c r="S123" s="269"/>
      <c r="T123" s="270"/>
      <c r="AT123" s="271" t="s">
        <v>221</v>
      </c>
      <c r="AU123" s="271" t="s">
        <v>81</v>
      </c>
      <c r="AV123" s="13" t="s">
        <v>81</v>
      </c>
      <c r="AW123" s="13" t="s">
        <v>35</v>
      </c>
      <c r="AX123" s="13" t="s">
        <v>72</v>
      </c>
      <c r="AY123" s="271" t="s">
        <v>210</v>
      </c>
    </row>
    <row r="124" s="14" customFormat="1">
      <c r="B124" s="272"/>
      <c r="C124" s="273"/>
      <c r="D124" s="248" t="s">
        <v>221</v>
      </c>
      <c r="E124" s="274" t="s">
        <v>21</v>
      </c>
      <c r="F124" s="275" t="s">
        <v>227</v>
      </c>
      <c r="G124" s="273"/>
      <c r="H124" s="276">
        <v>69.272999999999996</v>
      </c>
      <c r="I124" s="277"/>
      <c r="J124" s="273"/>
      <c r="K124" s="273"/>
      <c r="L124" s="278"/>
      <c r="M124" s="279"/>
      <c r="N124" s="280"/>
      <c r="O124" s="280"/>
      <c r="P124" s="280"/>
      <c r="Q124" s="280"/>
      <c r="R124" s="280"/>
      <c r="S124" s="280"/>
      <c r="T124" s="281"/>
      <c r="AT124" s="282" t="s">
        <v>221</v>
      </c>
      <c r="AU124" s="282" t="s">
        <v>81</v>
      </c>
      <c r="AV124" s="14" t="s">
        <v>217</v>
      </c>
      <c r="AW124" s="14" t="s">
        <v>35</v>
      </c>
      <c r="AX124" s="14" t="s">
        <v>79</v>
      </c>
      <c r="AY124" s="282" t="s">
        <v>210</v>
      </c>
    </row>
    <row r="125" s="1" customFormat="1" ht="45.6" customHeight="1">
      <c r="B125" s="47"/>
      <c r="C125" s="236" t="s">
        <v>217</v>
      </c>
      <c r="D125" s="236" t="s">
        <v>212</v>
      </c>
      <c r="E125" s="237" t="s">
        <v>308</v>
      </c>
      <c r="F125" s="238" t="s">
        <v>309</v>
      </c>
      <c r="G125" s="239" t="s">
        <v>258</v>
      </c>
      <c r="H125" s="240">
        <v>692.73000000000002</v>
      </c>
      <c r="I125" s="241"/>
      <c r="J125" s="242">
        <f>ROUND(I125*H125,2)</f>
        <v>0</v>
      </c>
      <c r="K125" s="238" t="s">
        <v>216</v>
      </c>
      <c r="L125" s="73"/>
      <c r="M125" s="243" t="s">
        <v>21</v>
      </c>
      <c r="N125" s="244" t="s">
        <v>43</v>
      </c>
      <c r="O125" s="48"/>
      <c r="P125" s="245">
        <f>O125*H125</f>
        <v>0</v>
      </c>
      <c r="Q125" s="245">
        <v>0</v>
      </c>
      <c r="R125" s="245">
        <f>Q125*H125</f>
        <v>0</v>
      </c>
      <c r="S125" s="245">
        <v>0</v>
      </c>
      <c r="T125" s="246">
        <f>S125*H125</f>
        <v>0</v>
      </c>
      <c r="AR125" s="25" t="s">
        <v>217</v>
      </c>
      <c r="AT125" s="25" t="s">
        <v>212</v>
      </c>
      <c r="AU125" s="25" t="s">
        <v>81</v>
      </c>
      <c r="AY125" s="25" t="s">
        <v>210</v>
      </c>
      <c r="BE125" s="247">
        <f>IF(N125="základní",J125,0)</f>
        <v>0</v>
      </c>
      <c r="BF125" s="247">
        <f>IF(N125="snížená",J125,0)</f>
        <v>0</v>
      </c>
      <c r="BG125" s="247">
        <f>IF(N125="zákl. přenesená",J125,0)</f>
        <v>0</v>
      </c>
      <c r="BH125" s="247">
        <f>IF(N125="sníž. přenesená",J125,0)</f>
        <v>0</v>
      </c>
      <c r="BI125" s="247">
        <f>IF(N125="nulová",J125,0)</f>
        <v>0</v>
      </c>
      <c r="BJ125" s="25" t="s">
        <v>79</v>
      </c>
      <c r="BK125" s="247">
        <f>ROUND(I125*H125,2)</f>
        <v>0</v>
      </c>
      <c r="BL125" s="25" t="s">
        <v>217</v>
      </c>
      <c r="BM125" s="25" t="s">
        <v>1607</v>
      </c>
    </row>
    <row r="126" s="1" customFormat="1">
      <c r="B126" s="47"/>
      <c r="C126" s="75"/>
      <c r="D126" s="248" t="s">
        <v>219</v>
      </c>
      <c r="E126" s="75"/>
      <c r="F126" s="249" t="s">
        <v>305</v>
      </c>
      <c r="G126" s="75"/>
      <c r="H126" s="75"/>
      <c r="I126" s="204"/>
      <c r="J126" s="75"/>
      <c r="K126" s="75"/>
      <c r="L126" s="73"/>
      <c r="M126" s="250"/>
      <c r="N126" s="48"/>
      <c r="O126" s="48"/>
      <c r="P126" s="48"/>
      <c r="Q126" s="48"/>
      <c r="R126" s="48"/>
      <c r="S126" s="48"/>
      <c r="T126" s="96"/>
      <c r="AT126" s="25" t="s">
        <v>219</v>
      </c>
      <c r="AU126" s="25" t="s">
        <v>81</v>
      </c>
    </row>
    <row r="127" s="13" customFormat="1">
      <c r="B127" s="261"/>
      <c r="C127" s="262"/>
      <c r="D127" s="248" t="s">
        <v>221</v>
      </c>
      <c r="E127" s="262"/>
      <c r="F127" s="264" t="s">
        <v>1608</v>
      </c>
      <c r="G127" s="262"/>
      <c r="H127" s="265">
        <v>692.73000000000002</v>
      </c>
      <c r="I127" s="266"/>
      <c r="J127" s="262"/>
      <c r="K127" s="262"/>
      <c r="L127" s="267"/>
      <c r="M127" s="268"/>
      <c r="N127" s="269"/>
      <c r="O127" s="269"/>
      <c r="P127" s="269"/>
      <c r="Q127" s="269"/>
      <c r="R127" s="269"/>
      <c r="S127" s="269"/>
      <c r="T127" s="270"/>
      <c r="AT127" s="271" t="s">
        <v>221</v>
      </c>
      <c r="AU127" s="271" t="s">
        <v>81</v>
      </c>
      <c r="AV127" s="13" t="s">
        <v>81</v>
      </c>
      <c r="AW127" s="13" t="s">
        <v>6</v>
      </c>
      <c r="AX127" s="13" t="s">
        <v>79</v>
      </c>
      <c r="AY127" s="271" t="s">
        <v>210</v>
      </c>
    </row>
    <row r="128" s="1" customFormat="1" ht="14.4" customHeight="1">
      <c r="B128" s="47"/>
      <c r="C128" s="236" t="s">
        <v>244</v>
      </c>
      <c r="D128" s="236" t="s">
        <v>212</v>
      </c>
      <c r="E128" s="237" t="s">
        <v>312</v>
      </c>
      <c r="F128" s="238" t="s">
        <v>313</v>
      </c>
      <c r="G128" s="239" t="s">
        <v>258</v>
      </c>
      <c r="H128" s="240">
        <v>69.272999999999996</v>
      </c>
      <c r="I128" s="241"/>
      <c r="J128" s="242">
        <f>ROUND(I128*H128,2)</f>
        <v>0</v>
      </c>
      <c r="K128" s="238" t="s">
        <v>216</v>
      </c>
      <c r="L128" s="73"/>
      <c r="M128" s="243" t="s">
        <v>21</v>
      </c>
      <c r="N128" s="244" t="s">
        <v>43</v>
      </c>
      <c r="O128" s="48"/>
      <c r="P128" s="245">
        <f>O128*H128</f>
        <v>0</v>
      </c>
      <c r="Q128" s="245">
        <v>0</v>
      </c>
      <c r="R128" s="245">
        <f>Q128*H128</f>
        <v>0</v>
      </c>
      <c r="S128" s="245">
        <v>0</v>
      </c>
      <c r="T128" s="246">
        <f>S128*H128</f>
        <v>0</v>
      </c>
      <c r="AR128" s="25" t="s">
        <v>217</v>
      </c>
      <c r="AT128" s="25" t="s">
        <v>212</v>
      </c>
      <c r="AU128" s="25" t="s">
        <v>81</v>
      </c>
      <c r="AY128" s="25" t="s">
        <v>210</v>
      </c>
      <c r="BE128" s="247">
        <f>IF(N128="základní",J128,0)</f>
        <v>0</v>
      </c>
      <c r="BF128" s="247">
        <f>IF(N128="snížená",J128,0)</f>
        <v>0</v>
      </c>
      <c r="BG128" s="247">
        <f>IF(N128="zákl. přenesená",J128,0)</f>
        <v>0</v>
      </c>
      <c r="BH128" s="247">
        <f>IF(N128="sníž. přenesená",J128,0)</f>
        <v>0</v>
      </c>
      <c r="BI128" s="247">
        <f>IF(N128="nulová",J128,0)</f>
        <v>0</v>
      </c>
      <c r="BJ128" s="25" t="s">
        <v>79</v>
      </c>
      <c r="BK128" s="247">
        <f>ROUND(I128*H128,2)</f>
        <v>0</v>
      </c>
      <c r="BL128" s="25" t="s">
        <v>217</v>
      </c>
      <c r="BM128" s="25" t="s">
        <v>1609</v>
      </c>
    </row>
    <row r="129" s="1" customFormat="1">
      <c r="B129" s="47"/>
      <c r="C129" s="75"/>
      <c r="D129" s="248" t="s">
        <v>219</v>
      </c>
      <c r="E129" s="75"/>
      <c r="F129" s="249" t="s">
        <v>315</v>
      </c>
      <c r="G129" s="75"/>
      <c r="H129" s="75"/>
      <c r="I129" s="204"/>
      <c r="J129" s="75"/>
      <c r="K129" s="75"/>
      <c r="L129" s="73"/>
      <c r="M129" s="250"/>
      <c r="N129" s="48"/>
      <c r="O129" s="48"/>
      <c r="P129" s="48"/>
      <c r="Q129" s="48"/>
      <c r="R129" s="48"/>
      <c r="S129" s="48"/>
      <c r="T129" s="96"/>
      <c r="AT129" s="25" t="s">
        <v>219</v>
      </c>
      <c r="AU129" s="25" t="s">
        <v>81</v>
      </c>
    </row>
    <row r="130" s="1" customFormat="1" ht="34.2" customHeight="1">
      <c r="B130" s="47"/>
      <c r="C130" s="236" t="s">
        <v>248</v>
      </c>
      <c r="D130" s="236" t="s">
        <v>212</v>
      </c>
      <c r="E130" s="237" t="s">
        <v>316</v>
      </c>
      <c r="F130" s="238" t="s">
        <v>317</v>
      </c>
      <c r="G130" s="239" t="s">
        <v>318</v>
      </c>
      <c r="H130" s="240">
        <v>131.619</v>
      </c>
      <c r="I130" s="241"/>
      <c r="J130" s="242">
        <f>ROUND(I130*H130,2)</f>
        <v>0</v>
      </c>
      <c r="K130" s="238" t="s">
        <v>216</v>
      </c>
      <c r="L130" s="73"/>
      <c r="M130" s="243" t="s">
        <v>21</v>
      </c>
      <c r="N130" s="244" t="s">
        <v>43</v>
      </c>
      <c r="O130" s="48"/>
      <c r="P130" s="245">
        <f>O130*H130</f>
        <v>0</v>
      </c>
      <c r="Q130" s="245">
        <v>0</v>
      </c>
      <c r="R130" s="245">
        <f>Q130*H130</f>
        <v>0</v>
      </c>
      <c r="S130" s="245">
        <v>0</v>
      </c>
      <c r="T130" s="246">
        <f>S130*H130</f>
        <v>0</v>
      </c>
      <c r="AR130" s="25" t="s">
        <v>217</v>
      </c>
      <c r="AT130" s="25" t="s">
        <v>212</v>
      </c>
      <c r="AU130" s="25" t="s">
        <v>81</v>
      </c>
      <c r="AY130" s="25" t="s">
        <v>210</v>
      </c>
      <c r="BE130" s="247">
        <f>IF(N130="základní",J130,0)</f>
        <v>0</v>
      </c>
      <c r="BF130" s="247">
        <f>IF(N130="snížená",J130,0)</f>
        <v>0</v>
      </c>
      <c r="BG130" s="247">
        <f>IF(N130="zákl. přenesená",J130,0)</f>
        <v>0</v>
      </c>
      <c r="BH130" s="247">
        <f>IF(N130="sníž. přenesená",J130,0)</f>
        <v>0</v>
      </c>
      <c r="BI130" s="247">
        <f>IF(N130="nulová",J130,0)</f>
        <v>0</v>
      </c>
      <c r="BJ130" s="25" t="s">
        <v>79</v>
      </c>
      <c r="BK130" s="247">
        <f>ROUND(I130*H130,2)</f>
        <v>0</v>
      </c>
      <c r="BL130" s="25" t="s">
        <v>217</v>
      </c>
      <c r="BM130" s="25" t="s">
        <v>1610</v>
      </c>
    </row>
    <row r="131" s="1" customFormat="1">
      <c r="B131" s="47"/>
      <c r="C131" s="75"/>
      <c r="D131" s="248" t="s">
        <v>219</v>
      </c>
      <c r="E131" s="75"/>
      <c r="F131" s="249" t="s">
        <v>320</v>
      </c>
      <c r="G131" s="75"/>
      <c r="H131" s="75"/>
      <c r="I131" s="204"/>
      <c r="J131" s="75"/>
      <c r="K131" s="75"/>
      <c r="L131" s="73"/>
      <c r="M131" s="250"/>
      <c r="N131" s="48"/>
      <c r="O131" s="48"/>
      <c r="P131" s="48"/>
      <c r="Q131" s="48"/>
      <c r="R131" s="48"/>
      <c r="S131" s="48"/>
      <c r="T131" s="96"/>
      <c r="AT131" s="25" t="s">
        <v>219</v>
      </c>
      <c r="AU131" s="25" t="s">
        <v>81</v>
      </c>
    </row>
    <row r="132" s="13" customFormat="1">
      <c r="B132" s="261"/>
      <c r="C132" s="262"/>
      <c r="D132" s="248" t="s">
        <v>221</v>
      </c>
      <c r="E132" s="262"/>
      <c r="F132" s="264" t="s">
        <v>1611</v>
      </c>
      <c r="G132" s="262"/>
      <c r="H132" s="265">
        <v>131.619</v>
      </c>
      <c r="I132" s="266"/>
      <c r="J132" s="262"/>
      <c r="K132" s="262"/>
      <c r="L132" s="267"/>
      <c r="M132" s="268"/>
      <c r="N132" s="269"/>
      <c r="O132" s="269"/>
      <c r="P132" s="269"/>
      <c r="Q132" s="269"/>
      <c r="R132" s="269"/>
      <c r="S132" s="269"/>
      <c r="T132" s="270"/>
      <c r="AT132" s="271" t="s">
        <v>221</v>
      </c>
      <c r="AU132" s="271" t="s">
        <v>81</v>
      </c>
      <c r="AV132" s="13" t="s">
        <v>81</v>
      </c>
      <c r="AW132" s="13" t="s">
        <v>6</v>
      </c>
      <c r="AX132" s="13" t="s">
        <v>79</v>
      </c>
      <c r="AY132" s="271" t="s">
        <v>210</v>
      </c>
    </row>
    <row r="133" s="1" customFormat="1" ht="34.2" customHeight="1">
      <c r="B133" s="47"/>
      <c r="C133" s="236" t="s">
        <v>255</v>
      </c>
      <c r="D133" s="236" t="s">
        <v>212</v>
      </c>
      <c r="E133" s="237" t="s">
        <v>839</v>
      </c>
      <c r="F133" s="238" t="s">
        <v>840</v>
      </c>
      <c r="G133" s="239" t="s">
        <v>258</v>
      </c>
      <c r="H133" s="240">
        <v>71.739999999999995</v>
      </c>
      <c r="I133" s="241"/>
      <c r="J133" s="242">
        <f>ROUND(I133*H133,2)</f>
        <v>0</v>
      </c>
      <c r="K133" s="238" t="s">
        <v>216</v>
      </c>
      <c r="L133" s="73"/>
      <c r="M133" s="243" t="s">
        <v>21</v>
      </c>
      <c r="N133" s="244" t="s">
        <v>43</v>
      </c>
      <c r="O133" s="48"/>
      <c r="P133" s="245">
        <f>O133*H133</f>
        <v>0</v>
      </c>
      <c r="Q133" s="245">
        <v>0</v>
      </c>
      <c r="R133" s="245">
        <f>Q133*H133</f>
        <v>0</v>
      </c>
      <c r="S133" s="245">
        <v>0</v>
      </c>
      <c r="T133" s="246">
        <f>S133*H133</f>
        <v>0</v>
      </c>
      <c r="AR133" s="25" t="s">
        <v>217</v>
      </c>
      <c r="AT133" s="25" t="s">
        <v>212</v>
      </c>
      <c r="AU133" s="25" t="s">
        <v>81</v>
      </c>
      <c r="AY133" s="25" t="s">
        <v>210</v>
      </c>
      <c r="BE133" s="247">
        <f>IF(N133="základní",J133,0)</f>
        <v>0</v>
      </c>
      <c r="BF133" s="247">
        <f>IF(N133="snížená",J133,0)</f>
        <v>0</v>
      </c>
      <c r="BG133" s="247">
        <f>IF(N133="zákl. přenesená",J133,0)</f>
        <v>0</v>
      </c>
      <c r="BH133" s="247">
        <f>IF(N133="sníž. přenesená",J133,0)</f>
        <v>0</v>
      </c>
      <c r="BI133" s="247">
        <f>IF(N133="nulová",J133,0)</f>
        <v>0</v>
      </c>
      <c r="BJ133" s="25" t="s">
        <v>79</v>
      </c>
      <c r="BK133" s="247">
        <f>ROUND(I133*H133,2)</f>
        <v>0</v>
      </c>
      <c r="BL133" s="25" t="s">
        <v>217</v>
      </c>
      <c r="BM133" s="25" t="s">
        <v>1612</v>
      </c>
    </row>
    <row r="134" s="1" customFormat="1">
      <c r="B134" s="47"/>
      <c r="C134" s="75"/>
      <c r="D134" s="248" t="s">
        <v>219</v>
      </c>
      <c r="E134" s="75"/>
      <c r="F134" s="283" t="s">
        <v>326</v>
      </c>
      <c r="G134" s="75"/>
      <c r="H134" s="75"/>
      <c r="I134" s="204"/>
      <c r="J134" s="75"/>
      <c r="K134" s="75"/>
      <c r="L134" s="73"/>
      <c r="M134" s="250"/>
      <c r="N134" s="48"/>
      <c r="O134" s="48"/>
      <c r="P134" s="48"/>
      <c r="Q134" s="48"/>
      <c r="R134" s="48"/>
      <c r="S134" s="48"/>
      <c r="T134" s="96"/>
      <c r="AT134" s="25" t="s">
        <v>219</v>
      </c>
      <c r="AU134" s="25" t="s">
        <v>81</v>
      </c>
    </row>
    <row r="135" s="12" customFormat="1">
      <c r="B135" s="251"/>
      <c r="C135" s="252"/>
      <c r="D135" s="248" t="s">
        <v>221</v>
      </c>
      <c r="E135" s="253" t="s">
        <v>21</v>
      </c>
      <c r="F135" s="254" t="s">
        <v>1600</v>
      </c>
      <c r="G135" s="252"/>
      <c r="H135" s="253" t="s">
        <v>21</v>
      </c>
      <c r="I135" s="255"/>
      <c r="J135" s="252"/>
      <c r="K135" s="252"/>
      <c r="L135" s="256"/>
      <c r="M135" s="257"/>
      <c r="N135" s="258"/>
      <c r="O135" s="258"/>
      <c r="P135" s="258"/>
      <c r="Q135" s="258"/>
      <c r="R135" s="258"/>
      <c r="S135" s="258"/>
      <c r="T135" s="259"/>
      <c r="AT135" s="260" t="s">
        <v>221</v>
      </c>
      <c r="AU135" s="260" t="s">
        <v>81</v>
      </c>
      <c r="AV135" s="12" t="s">
        <v>79</v>
      </c>
      <c r="AW135" s="12" t="s">
        <v>35</v>
      </c>
      <c r="AX135" s="12" t="s">
        <v>72</v>
      </c>
      <c r="AY135" s="260" t="s">
        <v>210</v>
      </c>
    </row>
    <row r="136" s="13" customFormat="1">
      <c r="B136" s="261"/>
      <c r="C136" s="262"/>
      <c r="D136" s="248" t="s">
        <v>221</v>
      </c>
      <c r="E136" s="263" t="s">
        <v>21</v>
      </c>
      <c r="F136" s="264" t="s">
        <v>1613</v>
      </c>
      <c r="G136" s="262"/>
      <c r="H136" s="265">
        <v>141.01300000000001</v>
      </c>
      <c r="I136" s="266"/>
      <c r="J136" s="262"/>
      <c r="K136" s="262"/>
      <c r="L136" s="267"/>
      <c r="M136" s="268"/>
      <c r="N136" s="269"/>
      <c r="O136" s="269"/>
      <c r="P136" s="269"/>
      <c r="Q136" s="269"/>
      <c r="R136" s="269"/>
      <c r="S136" s="269"/>
      <c r="T136" s="270"/>
      <c r="AT136" s="271" t="s">
        <v>221</v>
      </c>
      <c r="AU136" s="271" t="s">
        <v>81</v>
      </c>
      <c r="AV136" s="13" t="s">
        <v>81</v>
      </c>
      <c r="AW136" s="13" t="s">
        <v>35</v>
      </c>
      <c r="AX136" s="13" t="s">
        <v>72</v>
      </c>
      <c r="AY136" s="271" t="s">
        <v>210</v>
      </c>
    </row>
    <row r="137" s="13" customFormat="1">
      <c r="B137" s="261"/>
      <c r="C137" s="262"/>
      <c r="D137" s="248" t="s">
        <v>221</v>
      </c>
      <c r="E137" s="263" t="s">
        <v>21</v>
      </c>
      <c r="F137" s="264" t="s">
        <v>1614</v>
      </c>
      <c r="G137" s="262"/>
      <c r="H137" s="265">
        <v>-69.272999999999996</v>
      </c>
      <c r="I137" s="266"/>
      <c r="J137" s="262"/>
      <c r="K137" s="262"/>
      <c r="L137" s="267"/>
      <c r="M137" s="268"/>
      <c r="N137" s="269"/>
      <c r="O137" s="269"/>
      <c r="P137" s="269"/>
      <c r="Q137" s="269"/>
      <c r="R137" s="269"/>
      <c r="S137" s="269"/>
      <c r="T137" s="270"/>
      <c r="AT137" s="271" t="s">
        <v>221</v>
      </c>
      <c r="AU137" s="271" t="s">
        <v>81</v>
      </c>
      <c r="AV137" s="13" t="s">
        <v>81</v>
      </c>
      <c r="AW137" s="13" t="s">
        <v>35</v>
      </c>
      <c r="AX137" s="13" t="s">
        <v>72</v>
      </c>
      <c r="AY137" s="271" t="s">
        <v>210</v>
      </c>
    </row>
    <row r="138" s="14" customFormat="1">
      <c r="B138" s="272"/>
      <c r="C138" s="273"/>
      <c r="D138" s="248" t="s">
        <v>221</v>
      </c>
      <c r="E138" s="274" t="s">
        <v>21</v>
      </c>
      <c r="F138" s="275" t="s">
        <v>227</v>
      </c>
      <c r="G138" s="273"/>
      <c r="H138" s="276">
        <v>71.739999999999995</v>
      </c>
      <c r="I138" s="277"/>
      <c r="J138" s="273"/>
      <c r="K138" s="273"/>
      <c r="L138" s="278"/>
      <c r="M138" s="279"/>
      <c r="N138" s="280"/>
      <c r="O138" s="280"/>
      <c r="P138" s="280"/>
      <c r="Q138" s="280"/>
      <c r="R138" s="280"/>
      <c r="S138" s="280"/>
      <c r="T138" s="281"/>
      <c r="AT138" s="282" t="s">
        <v>221</v>
      </c>
      <c r="AU138" s="282" t="s">
        <v>81</v>
      </c>
      <c r="AV138" s="14" t="s">
        <v>217</v>
      </c>
      <c r="AW138" s="14" t="s">
        <v>35</v>
      </c>
      <c r="AX138" s="14" t="s">
        <v>79</v>
      </c>
      <c r="AY138" s="282" t="s">
        <v>210</v>
      </c>
    </row>
    <row r="139" s="11" customFormat="1" ht="29.88" customHeight="1">
      <c r="B139" s="220"/>
      <c r="C139" s="221"/>
      <c r="D139" s="222" t="s">
        <v>71</v>
      </c>
      <c r="E139" s="234" t="s">
        <v>81</v>
      </c>
      <c r="F139" s="234" t="s">
        <v>337</v>
      </c>
      <c r="G139" s="221"/>
      <c r="H139" s="221"/>
      <c r="I139" s="224"/>
      <c r="J139" s="235">
        <f>BK139</f>
        <v>0</v>
      </c>
      <c r="K139" s="221"/>
      <c r="L139" s="226"/>
      <c r="M139" s="227"/>
      <c r="N139" s="228"/>
      <c r="O139" s="228"/>
      <c r="P139" s="229">
        <f>SUM(P140:P203)</f>
        <v>0</v>
      </c>
      <c r="Q139" s="228"/>
      <c r="R139" s="229">
        <f>SUM(R140:R203)</f>
        <v>727.23452552545336</v>
      </c>
      <c r="S139" s="228"/>
      <c r="T139" s="230">
        <f>SUM(T140:T203)</f>
        <v>0</v>
      </c>
      <c r="AR139" s="231" t="s">
        <v>79</v>
      </c>
      <c r="AT139" s="232" t="s">
        <v>71</v>
      </c>
      <c r="AU139" s="232" t="s">
        <v>79</v>
      </c>
      <c r="AY139" s="231" t="s">
        <v>210</v>
      </c>
      <c r="BK139" s="233">
        <f>SUM(BK140:BK203)</f>
        <v>0</v>
      </c>
    </row>
    <row r="140" s="1" customFormat="1" ht="22.8" customHeight="1">
      <c r="B140" s="47"/>
      <c r="C140" s="236" t="s">
        <v>262</v>
      </c>
      <c r="D140" s="236" t="s">
        <v>212</v>
      </c>
      <c r="E140" s="237" t="s">
        <v>1615</v>
      </c>
      <c r="F140" s="238" t="s">
        <v>1616</v>
      </c>
      <c r="G140" s="239" t="s">
        <v>258</v>
      </c>
      <c r="H140" s="240">
        <v>220</v>
      </c>
      <c r="I140" s="241"/>
      <c r="J140" s="242">
        <f>ROUND(I140*H140,2)</f>
        <v>0</v>
      </c>
      <c r="K140" s="238" t="s">
        <v>216</v>
      </c>
      <c r="L140" s="73"/>
      <c r="M140" s="243" t="s">
        <v>21</v>
      </c>
      <c r="N140" s="244" t="s">
        <v>43</v>
      </c>
      <c r="O140" s="48"/>
      <c r="P140" s="245">
        <f>O140*H140</f>
        <v>0</v>
      </c>
      <c r="Q140" s="245">
        <v>2.1600000000000001</v>
      </c>
      <c r="R140" s="245">
        <f>Q140*H140</f>
        <v>475.20000000000005</v>
      </c>
      <c r="S140" s="245">
        <v>0</v>
      </c>
      <c r="T140" s="246">
        <f>S140*H140</f>
        <v>0</v>
      </c>
      <c r="AR140" s="25" t="s">
        <v>217</v>
      </c>
      <c r="AT140" s="25" t="s">
        <v>212</v>
      </c>
      <c r="AU140" s="25" t="s">
        <v>81</v>
      </c>
      <c r="AY140" s="25" t="s">
        <v>210</v>
      </c>
      <c r="BE140" s="247">
        <f>IF(N140="základní",J140,0)</f>
        <v>0</v>
      </c>
      <c r="BF140" s="247">
        <f>IF(N140="snížená",J140,0)</f>
        <v>0</v>
      </c>
      <c r="BG140" s="247">
        <f>IF(N140="zákl. přenesená",J140,0)</f>
        <v>0</v>
      </c>
      <c r="BH140" s="247">
        <f>IF(N140="sníž. přenesená",J140,0)</f>
        <v>0</v>
      </c>
      <c r="BI140" s="247">
        <f>IF(N140="nulová",J140,0)</f>
        <v>0</v>
      </c>
      <c r="BJ140" s="25" t="s">
        <v>79</v>
      </c>
      <c r="BK140" s="247">
        <f>ROUND(I140*H140,2)</f>
        <v>0</v>
      </c>
      <c r="BL140" s="25" t="s">
        <v>217</v>
      </c>
      <c r="BM140" s="25" t="s">
        <v>1617</v>
      </c>
    </row>
    <row r="141" s="1" customFormat="1">
      <c r="B141" s="47"/>
      <c r="C141" s="75"/>
      <c r="D141" s="248" t="s">
        <v>219</v>
      </c>
      <c r="E141" s="75"/>
      <c r="F141" s="249" t="s">
        <v>1478</v>
      </c>
      <c r="G141" s="75"/>
      <c r="H141" s="75"/>
      <c r="I141" s="204"/>
      <c r="J141" s="75"/>
      <c r="K141" s="75"/>
      <c r="L141" s="73"/>
      <c r="M141" s="250"/>
      <c r="N141" s="48"/>
      <c r="O141" s="48"/>
      <c r="P141" s="48"/>
      <c r="Q141" s="48"/>
      <c r="R141" s="48"/>
      <c r="S141" s="48"/>
      <c r="T141" s="96"/>
      <c r="AT141" s="25" t="s">
        <v>219</v>
      </c>
      <c r="AU141" s="25" t="s">
        <v>81</v>
      </c>
    </row>
    <row r="142" s="12" customFormat="1">
      <c r="B142" s="251"/>
      <c r="C142" s="252"/>
      <c r="D142" s="248" t="s">
        <v>221</v>
      </c>
      <c r="E142" s="253" t="s">
        <v>21</v>
      </c>
      <c r="F142" s="254" t="s">
        <v>1600</v>
      </c>
      <c r="G142" s="252"/>
      <c r="H142" s="253" t="s">
        <v>21</v>
      </c>
      <c r="I142" s="255"/>
      <c r="J142" s="252"/>
      <c r="K142" s="252"/>
      <c r="L142" s="256"/>
      <c r="M142" s="257"/>
      <c r="N142" s="258"/>
      <c r="O142" s="258"/>
      <c r="P142" s="258"/>
      <c r="Q142" s="258"/>
      <c r="R142" s="258"/>
      <c r="S142" s="258"/>
      <c r="T142" s="259"/>
      <c r="AT142" s="260" t="s">
        <v>221</v>
      </c>
      <c r="AU142" s="260" t="s">
        <v>81</v>
      </c>
      <c r="AV142" s="12" t="s">
        <v>79</v>
      </c>
      <c r="AW142" s="12" t="s">
        <v>35</v>
      </c>
      <c r="AX142" s="12" t="s">
        <v>72</v>
      </c>
      <c r="AY142" s="260" t="s">
        <v>210</v>
      </c>
    </row>
    <row r="143" s="13" customFormat="1">
      <c r="B143" s="261"/>
      <c r="C143" s="262"/>
      <c r="D143" s="248" t="s">
        <v>221</v>
      </c>
      <c r="E143" s="263" t="s">
        <v>21</v>
      </c>
      <c r="F143" s="264" t="s">
        <v>1618</v>
      </c>
      <c r="G143" s="262"/>
      <c r="H143" s="265">
        <v>220</v>
      </c>
      <c r="I143" s="266"/>
      <c r="J143" s="262"/>
      <c r="K143" s="262"/>
      <c r="L143" s="267"/>
      <c r="M143" s="268"/>
      <c r="N143" s="269"/>
      <c r="O143" s="269"/>
      <c r="P143" s="269"/>
      <c r="Q143" s="269"/>
      <c r="R143" s="269"/>
      <c r="S143" s="269"/>
      <c r="T143" s="270"/>
      <c r="AT143" s="271" t="s">
        <v>221</v>
      </c>
      <c r="AU143" s="271" t="s">
        <v>81</v>
      </c>
      <c r="AV143" s="13" t="s">
        <v>81</v>
      </c>
      <c r="AW143" s="13" t="s">
        <v>35</v>
      </c>
      <c r="AX143" s="13" t="s">
        <v>79</v>
      </c>
      <c r="AY143" s="271" t="s">
        <v>210</v>
      </c>
    </row>
    <row r="144" s="1" customFormat="1" ht="22.8" customHeight="1">
      <c r="B144" s="47"/>
      <c r="C144" s="236" t="s">
        <v>270</v>
      </c>
      <c r="D144" s="236" t="s">
        <v>212</v>
      </c>
      <c r="E144" s="237" t="s">
        <v>1619</v>
      </c>
      <c r="F144" s="238" t="s">
        <v>1620</v>
      </c>
      <c r="G144" s="239" t="s">
        <v>258</v>
      </c>
      <c r="H144" s="240">
        <v>29.704999999999998</v>
      </c>
      <c r="I144" s="241"/>
      <c r="J144" s="242">
        <f>ROUND(I144*H144,2)</f>
        <v>0</v>
      </c>
      <c r="K144" s="238" t="s">
        <v>216</v>
      </c>
      <c r="L144" s="73"/>
      <c r="M144" s="243" t="s">
        <v>21</v>
      </c>
      <c r="N144" s="244" t="s">
        <v>43</v>
      </c>
      <c r="O144" s="48"/>
      <c r="P144" s="245">
        <f>O144*H144</f>
        <v>0</v>
      </c>
      <c r="Q144" s="245">
        <v>2.4532922039999998</v>
      </c>
      <c r="R144" s="245">
        <f>Q144*H144</f>
        <v>72.875044919819985</v>
      </c>
      <c r="S144" s="245">
        <v>0</v>
      </c>
      <c r="T144" s="246">
        <f>S144*H144</f>
        <v>0</v>
      </c>
      <c r="AR144" s="25" t="s">
        <v>217</v>
      </c>
      <c r="AT144" s="25" t="s">
        <v>212</v>
      </c>
      <c r="AU144" s="25" t="s">
        <v>81</v>
      </c>
      <c r="AY144" s="25" t="s">
        <v>210</v>
      </c>
      <c r="BE144" s="247">
        <f>IF(N144="základní",J144,0)</f>
        <v>0</v>
      </c>
      <c r="BF144" s="247">
        <f>IF(N144="snížená",J144,0)</f>
        <v>0</v>
      </c>
      <c r="BG144" s="247">
        <f>IF(N144="zákl. přenesená",J144,0)</f>
        <v>0</v>
      </c>
      <c r="BH144" s="247">
        <f>IF(N144="sníž. přenesená",J144,0)</f>
        <v>0</v>
      </c>
      <c r="BI144" s="247">
        <f>IF(N144="nulová",J144,0)</f>
        <v>0</v>
      </c>
      <c r="BJ144" s="25" t="s">
        <v>79</v>
      </c>
      <c r="BK144" s="247">
        <f>ROUND(I144*H144,2)</f>
        <v>0</v>
      </c>
      <c r="BL144" s="25" t="s">
        <v>217</v>
      </c>
      <c r="BM144" s="25" t="s">
        <v>1621</v>
      </c>
    </row>
    <row r="145" s="1" customFormat="1">
      <c r="B145" s="47"/>
      <c r="C145" s="75"/>
      <c r="D145" s="248" t="s">
        <v>219</v>
      </c>
      <c r="E145" s="75"/>
      <c r="F145" s="249" t="s">
        <v>851</v>
      </c>
      <c r="G145" s="75"/>
      <c r="H145" s="75"/>
      <c r="I145" s="204"/>
      <c r="J145" s="75"/>
      <c r="K145" s="75"/>
      <c r="L145" s="73"/>
      <c r="M145" s="250"/>
      <c r="N145" s="48"/>
      <c r="O145" s="48"/>
      <c r="P145" s="48"/>
      <c r="Q145" s="48"/>
      <c r="R145" s="48"/>
      <c r="S145" s="48"/>
      <c r="T145" s="96"/>
      <c r="AT145" s="25" t="s">
        <v>219</v>
      </c>
      <c r="AU145" s="25" t="s">
        <v>81</v>
      </c>
    </row>
    <row r="146" s="12" customFormat="1">
      <c r="B146" s="251"/>
      <c r="C146" s="252"/>
      <c r="D146" s="248" t="s">
        <v>221</v>
      </c>
      <c r="E146" s="253" t="s">
        <v>21</v>
      </c>
      <c r="F146" s="254" t="s">
        <v>1600</v>
      </c>
      <c r="G146" s="252"/>
      <c r="H146" s="253" t="s">
        <v>21</v>
      </c>
      <c r="I146" s="255"/>
      <c r="J146" s="252"/>
      <c r="K146" s="252"/>
      <c r="L146" s="256"/>
      <c r="M146" s="257"/>
      <c r="N146" s="258"/>
      <c r="O146" s="258"/>
      <c r="P146" s="258"/>
      <c r="Q146" s="258"/>
      <c r="R146" s="258"/>
      <c r="S146" s="258"/>
      <c r="T146" s="259"/>
      <c r="AT146" s="260" t="s">
        <v>221</v>
      </c>
      <c r="AU146" s="260" t="s">
        <v>81</v>
      </c>
      <c r="AV146" s="12" t="s">
        <v>79</v>
      </c>
      <c r="AW146" s="12" t="s">
        <v>35</v>
      </c>
      <c r="AX146" s="12" t="s">
        <v>72</v>
      </c>
      <c r="AY146" s="260" t="s">
        <v>210</v>
      </c>
    </row>
    <row r="147" s="13" customFormat="1">
      <c r="B147" s="261"/>
      <c r="C147" s="262"/>
      <c r="D147" s="248" t="s">
        <v>221</v>
      </c>
      <c r="E147" s="263" t="s">
        <v>21</v>
      </c>
      <c r="F147" s="264" t="s">
        <v>1622</v>
      </c>
      <c r="G147" s="262"/>
      <c r="H147" s="265">
        <v>29.704999999999998</v>
      </c>
      <c r="I147" s="266"/>
      <c r="J147" s="262"/>
      <c r="K147" s="262"/>
      <c r="L147" s="267"/>
      <c r="M147" s="268"/>
      <c r="N147" s="269"/>
      <c r="O147" s="269"/>
      <c r="P147" s="269"/>
      <c r="Q147" s="269"/>
      <c r="R147" s="269"/>
      <c r="S147" s="269"/>
      <c r="T147" s="270"/>
      <c r="AT147" s="271" t="s">
        <v>221</v>
      </c>
      <c r="AU147" s="271" t="s">
        <v>81</v>
      </c>
      <c r="AV147" s="13" t="s">
        <v>81</v>
      </c>
      <c r="AW147" s="13" t="s">
        <v>35</v>
      </c>
      <c r="AX147" s="13" t="s">
        <v>79</v>
      </c>
      <c r="AY147" s="271" t="s">
        <v>210</v>
      </c>
    </row>
    <row r="148" s="1" customFormat="1" ht="14.4" customHeight="1">
      <c r="B148" s="47"/>
      <c r="C148" s="236" t="s">
        <v>117</v>
      </c>
      <c r="D148" s="236" t="s">
        <v>212</v>
      </c>
      <c r="E148" s="237" t="s">
        <v>1623</v>
      </c>
      <c r="F148" s="238" t="s">
        <v>1624</v>
      </c>
      <c r="G148" s="239" t="s">
        <v>215</v>
      </c>
      <c r="H148" s="240">
        <v>11.324</v>
      </c>
      <c r="I148" s="241"/>
      <c r="J148" s="242">
        <f>ROUND(I148*H148,2)</f>
        <v>0</v>
      </c>
      <c r="K148" s="238" t="s">
        <v>216</v>
      </c>
      <c r="L148" s="73"/>
      <c r="M148" s="243" t="s">
        <v>21</v>
      </c>
      <c r="N148" s="244" t="s">
        <v>43</v>
      </c>
      <c r="O148" s="48"/>
      <c r="P148" s="245">
        <f>O148*H148</f>
        <v>0</v>
      </c>
      <c r="Q148" s="245">
        <v>0.0024719</v>
      </c>
      <c r="R148" s="245">
        <f>Q148*H148</f>
        <v>0.027991795600000001</v>
      </c>
      <c r="S148" s="245">
        <v>0</v>
      </c>
      <c r="T148" s="246">
        <f>S148*H148</f>
        <v>0</v>
      </c>
      <c r="AR148" s="25" t="s">
        <v>217</v>
      </c>
      <c r="AT148" s="25" t="s">
        <v>212</v>
      </c>
      <c r="AU148" s="25" t="s">
        <v>81</v>
      </c>
      <c r="AY148" s="25" t="s">
        <v>210</v>
      </c>
      <c r="BE148" s="247">
        <f>IF(N148="základní",J148,0)</f>
        <v>0</v>
      </c>
      <c r="BF148" s="247">
        <f>IF(N148="snížená",J148,0)</f>
        <v>0</v>
      </c>
      <c r="BG148" s="247">
        <f>IF(N148="zákl. přenesená",J148,0)</f>
        <v>0</v>
      </c>
      <c r="BH148" s="247">
        <f>IF(N148="sníž. přenesená",J148,0)</f>
        <v>0</v>
      </c>
      <c r="BI148" s="247">
        <f>IF(N148="nulová",J148,0)</f>
        <v>0</v>
      </c>
      <c r="BJ148" s="25" t="s">
        <v>79</v>
      </c>
      <c r="BK148" s="247">
        <f>ROUND(I148*H148,2)</f>
        <v>0</v>
      </c>
      <c r="BL148" s="25" t="s">
        <v>217</v>
      </c>
      <c r="BM148" s="25" t="s">
        <v>1625</v>
      </c>
    </row>
    <row r="149" s="1" customFormat="1">
      <c r="B149" s="47"/>
      <c r="C149" s="75"/>
      <c r="D149" s="248" t="s">
        <v>219</v>
      </c>
      <c r="E149" s="75"/>
      <c r="F149" s="249" t="s">
        <v>904</v>
      </c>
      <c r="G149" s="75"/>
      <c r="H149" s="75"/>
      <c r="I149" s="204"/>
      <c r="J149" s="75"/>
      <c r="K149" s="75"/>
      <c r="L149" s="73"/>
      <c r="M149" s="250"/>
      <c r="N149" s="48"/>
      <c r="O149" s="48"/>
      <c r="P149" s="48"/>
      <c r="Q149" s="48"/>
      <c r="R149" s="48"/>
      <c r="S149" s="48"/>
      <c r="T149" s="96"/>
      <c r="AT149" s="25" t="s">
        <v>219</v>
      </c>
      <c r="AU149" s="25" t="s">
        <v>81</v>
      </c>
    </row>
    <row r="150" s="12" customFormat="1">
      <c r="B150" s="251"/>
      <c r="C150" s="252"/>
      <c r="D150" s="248" t="s">
        <v>221</v>
      </c>
      <c r="E150" s="253" t="s">
        <v>21</v>
      </c>
      <c r="F150" s="254" t="s">
        <v>1600</v>
      </c>
      <c r="G150" s="252"/>
      <c r="H150" s="253" t="s">
        <v>21</v>
      </c>
      <c r="I150" s="255"/>
      <c r="J150" s="252"/>
      <c r="K150" s="252"/>
      <c r="L150" s="256"/>
      <c r="M150" s="257"/>
      <c r="N150" s="258"/>
      <c r="O150" s="258"/>
      <c r="P150" s="258"/>
      <c r="Q150" s="258"/>
      <c r="R150" s="258"/>
      <c r="S150" s="258"/>
      <c r="T150" s="259"/>
      <c r="AT150" s="260" t="s">
        <v>221</v>
      </c>
      <c r="AU150" s="260" t="s">
        <v>81</v>
      </c>
      <c r="AV150" s="12" t="s">
        <v>79</v>
      </c>
      <c r="AW150" s="12" t="s">
        <v>35</v>
      </c>
      <c r="AX150" s="12" t="s">
        <v>72</v>
      </c>
      <c r="AY150" s="260" t="s">
        <v>210</v>
      </c>
    </row>
    <row r="151" s="13" customFormat="1">
      <c r="B151" s="261"/>
      <c r="C151" s="262"/>
      <c r="D151" s="248" t="s">
        <v>221</v>
      </c>
      <c r="E151" s="263" t="s">
        <v>21</v>
      </c>
      <c r="F151" s="264" t="s">
        <v>1626</v>
      </c>
      <c r="G151" s="262"/>
      <c r="H151" s="265">
        <v>11.324</v>
      </c>
      <c r="I151" s="266"/>
      <c r="J151" s="262"/>
      <c r="K151" s="262"/>
      <c r="L151" s="267"/>
      <c r="M151" s="268"/>
      <c r="N151" s="269"/>
      <c r="O151" s="269"/>
      <c r="P151" s="269"/>
      <c r="Q151" s="269"/>
      <c r="R151" s="269"/>
      <c r="S151" s="269"/>
      <c r="T151" s="270"/>
      <c r="AT151" s="271" t="s">
        <v>221</v>
      </c>
      <c r="AU151" s="271" t="s">
        <v>81</v>
      </c>
      <c r="AV151" s="13" t="s">
        <v>81</v>
      </c>
      <c r="AW151" s="13" t="s">
        <v>35</v>
      </c>
      <c r="AX151" s="13" t="s">
        <v>79</v>
      </c>
      <c r="AY151" s="271" t="s">
        <v>210</v>
      </c>
    </row>
    <row r="152" s="1" customFormat="1" ht="14.4" customHeight="1">
      <c r="B152" s="47"/>
      <c r="C152" s="236" t="s">
        <v>123</v>
      </c>
      <c r="D152" s="236" t="s">
        <v>212</v>
      </c>
      <c r="E152" s="237" t="s">
        <v>1627</v>
      </c>
      <c r="F152" s="238" t="s">
        <v>1628</v>
      </c>
      <c r="G152" s="239" t="s">
        <v>215</v>
      </c>
      <c r="H152" s="240">
        <v>11.324</v>
      </c>
      <c r="I152" s="241"/>
      <c r="J152" s="242">
        <f>ROUND(I152*H152,2)</f>
        <v>0</v>
      </c>
      <c r="K152" s="238" t="s">
        <v>216</v>
      </c>
      <c r="L152" s="73"/>
      <c r="M152" s="243" t="s">
        <v>21</v>
      </c>
      <c r="N152" s="244" t="s">
        <v>43</v>
      </c>
      <c r="O152" s="48"/>
      <c r="P152" s="245">
        <f>O152*H152</f>
        <v>0</v>
      </c>
      <c r="Q152" s="245">
        <v>0</v>
      </c>
      <c r="R152" s="245">
        <f>Q152*H152</f>
        <v>0</v>
      </c>
      <c r="S152" s="245">
        <v>0</v>
      </c>
      <c r="T152" s="246">
        <f>S152*H152</f>
        <v>0</v>
      </c>
      <c r="AR152" s="25" t="s">
        <v>217</v>
      </c>
      <c r="AT152" s="25" t="s">
        <v>212</v>
      </c>
      <c r="AU152" s="25" t="s">
        <v>81</v>
      </c>
      <c r="AY152" s="25" t="s">
        <v>210</v>
      </c>
      <c r="BE152" s="247">
        <f>IF(N152="základní",J152,0)</f>
        <v>0</v>
      </c>
      <c r="BF152" s="247">
        <f>IF(N152="snížená",J152,0)</f>
        <v>0</v>
      </c>
      <c r="BG152" s="247">
        <f>IF(N152="zákl. přenesená",J152,0)</f>
        <v>0</v>
      </c>
      <c r="BH152" s="247">
        <f>IF(N152="sníž. přenesená",J152,0)</f>
        <v>0</v>
      </c>
      <c r="BI152" s="247">
        <f>IF(N152="nulová",J152,0)</f>
        <v>0</v>
      </c>
      <c r="BJ152" s="25" t="s">
        <v>79</v>
      </c>
      <c r="BK152" s="247">
        <f>ROUND(I152*H152,2)</f>
        <v>0</v>
      </c>
      <c r="BL152" s="25" t="s">
        <v>217</v>
      </c>
      <c r="BM152" s="25" t="s">
        <v>1629</v>
      </c>
    </row>
    <row r="153" s="1" customFormat="1">
      <c r="B153" s="47"/>
      <c r="C153" s="75"/>
      <c r="D153" s="248" t="s">
        <v>219</v>
      </c>
      <c r="E153" s="75"/>
      <c r="F153" s="249" t="s">
        <v>904</v>
      </c>
      <c r="G153" s="75"/>
      <c r="H153" s="75"/>
      <c r="I153" s="204"/>
      <c r="J153" s="75"/>
      <c r="K153" s="75"/>
      <c r="L153" s="73"/>
      <c r="M153" s="250"/>
      <c r="N153" s="48"/>
      <c r="O153" s="48"/>
      <c r="P153" s="48"/>
      <c r="Q153" s="48"/>
      <c r="R153" s="48"/>
      <c r="S153" s="48"/>
      <c r="T153" s="96"/>
      <c r="AT153" s="25" t="s">
        <v>219</v>
      </c>
      <c r="AU153" s="25" t="s">
        <v>81</v>
      </c>
    </row>
    <row r="154" s="1" customFormat="1" ht="14.4" customHeight="1">
      <c r="B154" s="47"/>
      <c r="C154" s="236" t="s">
        <v>288</v>
      </c>
      <c r="D154" s="236" t="s">
        <v>212</v>
      </c>
      <c r="E154" s="237" t="s">
        <v>1630</v>
      </c>
      <c r="F154" s="238" t="s">
        <v>1631</v>
      </c>
      <c r="G154" s="239" t="s">
        <v>318</v>
      </c>
      <c r="H154" s="240">
        <v>2.5099999999999998</v>
      </c>
      <c r="I154" s="241"/>
      <c r="J154" s="242">
        <f>ROUND(I154*H154,2)</f>
        <v>0</v>
      </c>
      <c r="K154" s="238" t="s">
        <v>216</v>
      </c>
      <c r="L154" s="73"/>
      <c r="M154" s="243" t="s">
        <v>21</v>
      </c>
      <c r="N154" s="244" t="s">
        <v>43</v>
      </c>
      <c r="O154" s="48"/>
      <c r="P154" s="245">
        <f>O154*H154</f>
        <v>0</v>
      </c>
      <c r="Q154" s="245">
        <v>1.0627727797</v>
      </c>
      <c r="R154" s="245">
        <f>Q154*H154</f>
        <v>2.6675596770469996</v>
      </c>
      <c r="S154" s="245">
        <v>0</v>
      </c>
      <c r="T154" s="246">
        <f>S154*H154</f>
        <v>0</v>
      </c>
      <c r="AR154" s="25" t="s">
        <v>217</v>
      </c>
      <c r="AT154" s="25" t="s">
        <v>212</v>
      </c>
      <c r="AU154" s="25" t="s">
        <v>81</v>
      </c>
      <c r="AY154" s="25" t="s">
        <v>210</v>
      </c>
      <c r="BE154" s="247">
        <f>IF(N154="základní",J154,0)</f>
        <v>0</v>
      </c>
      <c r="BF154" s="247">
        <f>IF(N154="snížená",J154,0)</f>
        <v>0</v>
      </c>
      <c r="BG154" s="247">
        <f>IF(N154="zákl. přenesená",J154,0)</f>
        <v>0</v>
      </c>
      <c r="BH154" s="247">
        <f>IF(N154="sníž. přenesená",J154,0)</f>
        <v>0</v>
      </c>
      <c r="BI154" s="247">
        <f>IF(N154="nulová",J154,0)</f>
        <v>0</v>
      </c>
      <c r="BJ154" s="25" t="s">
        <v>79</v>
      </c>
      <c r="BK154" s="247">
        <f>ROUND(I154*H154,2)</f>
        <v>0</v>
      </c>
      <c r="BL154" s="25" t="s">
        <v>217</v>
      </c>
      <c r="BM154" s="25" t="s">
        <v>1632</v>
      </c>
    </row>
    <row r="155" s="1" customFormat="1">
      <c r="B155" s="47"/>
      <c r="C155" s="75"/>
      <c r="D155" s="248" t="s">
        <v>219</v>
      </c>
      <c r="E155" s="75"/>
      <c r="F155" s="249" t="s">
        <v>917</v>
      </c>
      <c r="G155" s="75"/>
      <c r="H155" s="75"/>
      <c r="I155" s="204"/>
      <c r="J155" s="75"/>
      <c r="K155" s="75"/>
      <c r="L155" s="73"/>
      <c r="M155" s="250"/>
      <c r="N155" s="48"/>
      <c r="O155" s="48"/>
      <c r="P155" s="48"/>
      <c r="Q155" s="48"/>
      <c r="R155" s="48"/>
      <c r="S155" s="48"/>
      <c r="T155" s="96"/>
      <c r="AT155" s="25" t="s">
        <v>219</v>
      </c>
      <c r="AU155" s="25" t="s">
        <v>81</v>
      </c>
    </row>
    <row r="156" s="12" customFormat="1">
      <c r="B156" s="251"/>
      <c r="C156" s="252"/>
      <c r="D156" s="248" t="s">
        <v>221</v>
      </c>
      <c r="E156" s="253" t="s">
        <v>21</v>
      </c>
      <c r="F156" s="254" t="s">
        <v>1600</v>
      </c>
      <c r="G156" s="252"/>
      <c r="H156" s="253" t="s">
        <v>21</v>
      </c>
      <c r="I156" s="255"/>
      <c r="J156" s="252"/>
      <c r="K156" s="252"/>
      <c r="L156" s="256"/>
      <c r="M156" s="257"/>
      <c r="N156" s="258"/>
      <c r="O156" s="258"/>
      <c r="P156" s="258"/>
      <c r="Q156" s="258"/>
      <c r="R156" s="258"/>
      <c r="S156" s="258"/>
      <c r="T156" s="259"/>
      <c r="AT156" s="260" t="s">
        <v>221</v>
      </c>
      <c r="AU156" s="260" t="s">
        <v>81</v>
      </c>
      <c r="AV156" s="12" t="s">
        <v>79</v>
      </c>
      <c r="AW156" s="12" t="s">
        <v>35</v>
      </c>
      <c r="AX156" s="12" t="s">
        <v>72</v>
      </c>
      <c r="AY156" s="260" t="s">
        <v>210</v>
      </c>
    </row>
    <row r="157" s="13" customFormat="1">
      <c r="B157" s="261"/>
      <c r="C157" s="262"/>
      <c r="D157" s="248" t="s">
        <v>221</v>
      </c>
      <c r="E157" s="263" t="s">
        <v>21</v>
      </c>
      <c r="F157" s="264" t="s">
        <v>1633</v>
      </c>
      <c r="G157" s="262"/>
      <c r="H157" s="265">
        <v>2.5099999999999998</v>
      </c>
      <c r="I157" s="266"/>
      <c r="J157" s="262"/>
      <c r="K157" s="262"/>
      <c r="L157" s="267"/>
      <c r="M157" s="268"/>
      <c r="N157" s="269"/>
      <c r="O157" s="269"/>
      <c r="P157" s="269"/>
      <c r="Q157" s="269"/>
      <c r="R157" s="269"/>
      <c r="S157" s="269"/>
      <c r="T157" s="270"/>
      <c r="AT157" s="271" t="s">
        <v>221</v>
      </c>
      <c r="AU157" s="271" t="s">
        <v>81</v>
      </c>
      <c r="AV157" s="13" t="s">
        <v>81</v>
      </c>
      <c r="AW157" s="13" t="s">
        <v>35</v>
      </c>
      <c r="AX157" s="13" t="s">
        <v>79</v>
      </c>
      <c r="AY157" s="271" t="s">
        <v>210</v>
      </c>
    </row>
    <row r="158" s="1" customFormat="1" ht="22.8" customHeight="1">
      <c r="B158" s="47"/>
      <c r="C158" s="236" t="s">
        <v>129</v>
      </c>
      <c r="D158" s="236" t="s">
        <v>212</v>
      </c>
      <c r="E158" s="237" t="s">
        <v>848</v>
      </c>
      <c r="F158" s="238" t="s">
        <v>849</v>
      </c>
      <c r="G158" s="239" t="s">
        <v>258</v>
      </c>
      <c r="H158" s="240">
        <v>66.373999999999995</v>
      </c>
      <c r="I158" s="241"/>
      <c r="J158" s="242">
        <f>ROUND(I158*H158,2)</f>
        <v>0</v>
      </c>
      <c r="K158" s="238" t="s">
        <v>216</v>
      </c>
      <c r="L158" s="73"/>
      <c r="M158" s="243" t="s">
        <v>21</v>
      </c>
      <c r="N158" s="244" t="s">
        <v>43</v>
      </c>
      <c r="O158" s="48"/>
      <c r="P158" s="245">
        <f>O158*H158</f>
        <v>0</v>
      </c>
      <c r="Q158" s="245">
        <v>2.4532922039999998</v>
      </c>
      <c r="R158" s="245">
        <f>Q158*H158</f>
        <v>162.83481674829596</v>
      </c>
      <c r="S158" s="245">
        <v>0</v>
      </c>
      <c r="T158" s="246">
        <f>S158*H158</f>
        <v>0</v>
      </c>
      <c r="AR158" s="25" t="s">
        <v>217</v>
      </c>
      <c r="AT158" s="25" t="s">
        <v>212</v>
      </c>
      <c r="AU158" s="25" t="s">
        <v>81</v>
      </c>
      <c r="AY158" s="25" t="s">
        <v>210</v>
      </c>
      <c r="BE158" s="247">
        <f>IF(N158="základní",J158,0)</f>
        <v>0</v>
      </c>
      <c r="BF158" s="247">
        <f>IF(N158="snížená",J158,0)</f>
        <v>0</v>
      </c>
      <c r="BG158" s="247">
        <f>IF(N158="zákl. přenesená",J158,0)</f>
        <v>0</v>
      </c>
      <c r="BH158" s="247">
        <f>IF(N158="sníž. přenesená",J158,0)</f>
        <v>0</v>
      </c>
      <c r="BI158" s="247">
        <f>IF(N158="nulová",J158,0)</f>
        <v>0</v>
      </c>
      <c r="BJ158" s="25" t="s">
        <v>79</v>
      </c>
      <c r="BK158" s="247">
        <f>ROUND(I158*H158,2)</f>
        <v>0</v>
      </c>
      <c r="BL158" s="25" t="s">
        <v>217</v>
      </c>
      <c r="BM158" s="25" t="s">
        <v>1634</v>
      </c>
    </row>
    <row r="159" s="1" customFormat="1">
      <c r="B159" s="47"/>
      <c r="C159" s="75"/>
      <c r="D159" s="248" t="s">
        <v>219</v>
      </c>
      <c r="E159" s="75"/>
      <c r="F159" s="249" t="s">
        <v>851</v>
      </c>
      <c r="G159" s="75"/>
      <c r="H159" s="75"/>
      <c r="I159" s="204"/>
      <c r="J159" s="75"/>
      <c r="K159" s="75"/>
      <c r="L159" s="73"/>
      <c r="M159" s="250"/>
      <c r="N159" s="48"/>
      <c r="O159" s="48"/>
      <c r="P159" s="48"/>
      <c r="Q159" s="48"/>
      <c r="R159" s="48"/>
      <c r="S159" s="48"/>
      <c r="T159" s="96"/>
      <c r="AT159" s="25" t="s">
        <v>219</v>
      </c>
      <c r="AU159" s="25" t="s">
        <v>81</v>
      </c>
    </row>
    <row r="160" s="12" customFormat="1">
      <c r="B160" s="251"/>
      <c r="C160" s="252"/>
      <c r="D160" s="248" t="s">
        <v>221</v>
      </c>
      <c r="E160" s="253" t="s">
        <v>21</v>
      </c>
      <c r="F160" s="254" t="s">
        <v>1600</v>
      </c>
      <c r="G160" s="252"/>
      <c r="H160" s="253" t="s">
        <v>21</v>
      </c>
      <c r="I160" s="255"/>
      <c r="J160" s="252"/>
      <c r="K160" s="252"/>
      <c r="L160" s="256"/>
      <c r="M160" s="257"/>
      <c r="N160" s="258"/>
      <c r="O160" s="258"/>
      <c r="P160" s="258"/>
      <c r="Q160" s="258"/>
      <c r="R160" s="258"/>
      <c r="S160" s="258"/>
      <c r="T160" s="259"/>
      <c r="AT160" s="260" t="s">
        <v>221</v>
      </c>
      <c r="AU160" s="260" t="s">
        <v>81</v>
      </c>
      <c r="AV160" s="12" t="s">
        <v>79</v>
      </c>
      <c r="AW160" s="12" t="s">
        <v>35</v>
      </c>
      <c r="AX160" s="12" t="s">
        <v>72</v>
      </c>
      <c r="AY160" s="260" t="s">
        <v>210</v>
      </c>
    </row>
    <row r="161" s="13" customFormat="1">
      <c r="B161" s="261"/>
      <c r="C161" s="262"/>
      <c r="D161" s="248" t="s">
        <v>221</v>
      </c>
      <c r="E161" s="263" t="s">
        <v>21</v>
      </c>
      <c r="F161" s="264" t="s">
        <v>1635</v>
      </c>
      <c r="G161" s="262"/>
      <c r="H161" s="265">
        <v>7.5789999999999997</v>
      </c>
      <c r="I161" s="266"/>
      <c r="J161" s="262"/>
      <c r="K161" s="262"/>
      <c r="L161" s="267"/>
      <c r="M161" s="268"/>
      <c r="N161" s="269"/>
      <c r="O161" s="269"/>
      <c r="P161" s="269"/>
      <c r="Q161" s="269"/>
      <c r="R161" s="269"/>
      <c r="S161" s="269"/>
      <c r="T161" s="270"/>
      <c r="AT161" s="271" t="s">
        <v>221</v>
      </c>
      <c r="AU161" s="271" t="s">
        <v>81</v>
      </c>
      <c r="AV161" s="13" t="s">
        <v>81</v>
      </c>
      <c r="AW161" s="13" t="s">
        <v>35</v>
      </c>
      <c r="AX161" s="13" t="s">
        <v>72</v>
      </c>
      <c r="AY161" s="271" t="s">
        <v>210</v>
      </c>
    </row>
    <row r="162" s="13" customFormat="1">
      <c r="B162" s="261"/>
      <c r="C162" s="262"/>
      <c r="D162" s="248" t="s">
        <v>221</v>
      </c>
      <c r="E162" s="263" t="s">
        <v>21</v>
      </c>
      <c r="F162" s="264" t="s">
        <v>1636</v>
      </c>
      <c r="G162" s="262"/>
      <c r="H162" s="265">
        <v>2.5259999999999998</v>
      </c>
      <c r="I162" s="266"/>
      <c r="J162" s="262"/>
      <c r="K162" s="262"/>
      <c r="L162" s="267"/>
      <c r="M162" s="268"/>
      <c r="N162" s="269"/>
      <c r="O162" s="269"/>
      <c r="P162" s="269"/>
      <c r="Q162" s="269"/>
      <c r="R162" s="269"/>
      <c r="S162" s="269"/>
      <c r="T162" s="270"/>
      <c r="AT162" s="271" t="s">
        <v>221</v>
      </c>
      <c r="AU162" s="271" t="s">
        <v>81</v>
      </c>
      <c r="AV162" s="13" t="s">
        <v>81</v>
      </c>
      <c r="AW162" s="13" t="s">
        <v>35</v>
      </c>
      <c r="AX162" s="13" t="s">
        <v>72</v>
      </c>
      <c r="AY162" s="271" t="s">
        <v>210</v>
      </c>
    </row>
    <row r="163" s="13" customFormat="1">
      <c r="B163" s="261"/>
      <c r="C163" s="262"/>
      <c r="D163" s="248" t="s">
        <v>221</v>
      </c>
      <c r="E163" s="263" t="s">
        <v>21</v>
      </c>
      <c r="F163" s="264" t="s">
        <v>1637</v>
      </c>
      <c r="G163" s="262"/>
      <c r="H163" s="265">
        <v>5.0540000000000003</v>
      </c>
      <c r="I163" s="266"/>
      <c r="J163" s="262"/>
      <c r="K163" s="262"/>
      <c r="L163" s="267"/>
      <c r="M163" s="268"/>
      <c r="N163" s="269"/>
      <c r="O163" s="269"/>
      <c r="P163" s="269"/>
      <c r="Q163" s="269"/>
      <c r="R163" s="269"/>
      <c r="S163" s="269"/>
      <c r="T163" s="270"/>
      <c r="AT163" s="271" t="s">
        <v>221</v>
      </c>
      <c r="AU163" s="271" t="s">
        <v>81</v>
      </c>
      <c r="AV163" s="13" t="s">
        <v>81</v>
      </c>
      <c r="AW163" s="13" t="s">
        <v>35</v>
      </c>
      <c r="AX163" s="13" t="s">
        <v>72</v>
      </c>
      <c r="AY163" s="271" t="s">
        <v>210</v>
      </c>
    </row>
    <row r="164" s="13" customFormat="1">
      <c r="B164" s="261"/>
      <c r="C164" s="262"/>
      <c r="D164" s="248" t="s">
        <v>221</v>
      </c>
      <c r="E164" s="263" t="s">
        <v>21</v>
      </c>
      <c r="F164" s="264" t="s">
        <v>1638</v>
      </c>
      <c r="G164" s="262"/>
      <c r="H164" s="265">
        <v>2.246</v>
      </c>
      <c r="I164" s="266"/>
      <c r="J164" s="262"/>
      <c r="K164" s="262"/>
      <c r="L164" s="267"/>
      <c r="M164" s="268"/>
      <c r="N164" s="269"/>
      <c r="O164" s="269"/>
      <c r="P164" s="269"/>
      <c r="Q164" s="269"/>
      <c r="R164" s="269"/>
      <c r="S164" s="269"/>
      <c r="T164" s="270"/>
      <c r="AT164" s="271" t="s">
        <v>221</v>
      </c>
      <c r="AU164" s="271" t="s">
        <v>81</v>
      </c>
      <c r="AV164" s="13" t="s">
        <v>81</v>
      </c>
      <c r="AW164" s="13" t="s">
        <v>35</v>
      </c>
      <c r="AX164" s="13" t="s">
        <v>72</v>
      </c>
      <c r="AY164" s="271" t="s">
        <v>210</v>
      </c>
    </row>
    <row r="165" s="13" customFormat="1">
      <c r="B165" s="261"/>
      <c r="C165" s="262"/>
      <c r="D165" s="248" t="s">
        <v>221</v>
      </c>
      <c r="E165" s="263" t="s">
        <v>21</v>
      </c>
      <c r="F165" s="264" t="s">
        <v>1639</v>
      </c>
      <c r="G165" s="262"/>
      <c r="H165" s="265">
        <v>4.8380000000000001</v>
      </c>
      <c r="I165" s="266"/>
      <c r="J165" s="262"/>
      <c r="K165" s="262"/>
      <c r="L165" s="267"/>
      <c r="M165" s="268"/>
      <c r="N165" s="269"/>
      <c r="O165" s="269"/>
      <c r="P165" s="269"/>
      <c r="Q165" s="269"/>
      <c r="R165" s="269"/>
      <c r="S165" s="269"/>
      <c r="T165" s="270"/>
      <c r="AT165" s="271" t="s">
        <v>221</v>
      </c>
      <c r="AU165" s="271" t="s">
        <v>81</v>
      </c>
      <c r="AV165" s="13" t="s">
        <v>81</v>
      </c>
      <c r="AW165" s="13" t="s">
        <v>35</v>
      </c>
      <c r="AX165" s="13" t="s">
        <v>72</v>
      </c>
      <c r="AY165" s="271" t="s">
        <v>210</v>
      </c>
    </row>
    <row r="166" s="13" customFormat="1">
      <c r="B166" s="261"/>
      <c r="C166" s="262"/>
      <c r="D166" s="248" t="s">
        <v>221</v>
      </c>
      <c r="E166" s="263" t="s">
        <v>21</v>
      </c>
      <c r="F166" s="264" t="s">
        <v>1640</v>
      </c>
      <c r="G166" s="262"/>
      <c r="H166" s="265">
        <v>4.8380000000000001</v>
      </c>
      <c r="I166" s="266"/>
      <c r="J166" s="262"/>
      <c r="K166" s="262"/>
      <c r="L166" s="267"/>
      <c r="M166" s="268"/>
      <c r="N166" s="269"/>
      <c r="O166" s="269"/>
      <c r="P166" s="269"/>
      <c r="Q166" s="269"/>
      <c r="R166" s="269"/>
      <c r="S166" s="269"/>
      <c r="T166" s="270"/>
      <c r="AT166" s="271" t="s">
        <v>221</v>
      </c>
      <c r="AU166" s="271" t="s">
        <v>81</v>
      </c>
      <c r="AV166" s="13" t="s">
        <v>81</v>
      </c>
      <c r="AW166" s="13" t="s">
        <v>35</v>
      </c>
      <c r="AX166" s="13" t="s">
        <v>72</v>
      </c>
      <c r="AY166" s="271" t="s">
        <v>210</v>
      </c>
    </row>
    <row r="167" s="13" customFormat="1">
      <c r="B167" s="261"/>
      <c r="C167" s="262"/>
      <c r="D167" s="248" t="s">
        <v>221</v>
      </c>
      <c r="E167" s="263" t="s">
        <v>21</v>
      </c>
      <c r="F167" s="264" t="s">
        <v>1641</v>
      </c>
      <c r="G167" s="262"/>
      <c r="H167" s="265">
        <v>10.058</v>
      </c>
      <c r="I167" s="266"/>
      <c r="J167" s="262"/>
      <c r="K167" s="262"/>
      <c r="L167" s="267"/>
      <c r="M167" s="268"/>
      <c r="N167" s="269"/>
      <c r="O167" s="269"/>
      <c r="P167" s="269"/>
      <c r="Q167" s="269"/>
      <c r="R167" s="269"/>
      <c r="S167" s="269"/>
      <c r="T167" s="270"/>
      <c r="AT167" s="271" t="s">
        <v>221</v>
      </c>
      <c r="AU167" s="271" t="s">
        <v>81</v>
      </c>
      <c r="AV167" s="13" t="s">
        <v>81</v>
      </c>
      <c r="AW167" s="13" t="s">
        <v>35</v>
      </c>
      <c r="AX167" s="13" t="s">
        <v>72</v>
      </c>
      <c r="AY167" s="271" t="s">
        <v>210</v>
      </c>
    </row>
    <row r="168" s="13" customFormat="1">
      <c r="B168" s="261"/>
      <c r="C168" s="262"/>
      <c r="D168" s="248" t="s">
        <v>221</v>
      </c>
      <c r="E168" s="263" t="s">
        <v>21</v>
      </c>
      <c r="F168" s="264" t="s">
        <v>1642</v>
      </c>
      <c r="G168" s="262"/>
      <c r="H168" s="265">
        <v>13.411</v>
      </c>
      <c r="I168" s="266"/>
      <c r="J168" s="262"/>
      <c r="K168" s="262"/>
      <c r="L168" s="267"/>
      <c r="M168" s="268"/>
      <c r="N168" s="269"/>
      <c r="O168" s="269"/>
      <c r="P168" s="269"/>
      <c r="Q168" s="269"/>
      <c r="R168" s="269"/>
      <c r="S168" s="269"/>
      <c r="T168" s="270"/>
      <c r="AT168" s="271" t="s">
        <v>221</v>
      </c>
      <c r="AU168" s="271" t="s">
        <v>81</v>
      </c>
      <c r="AV168" s="13" t="s">
        <v>81</v>
      </c>
      <c r="AW168" s="13" t="s">
        <v>35</v>
      </c>
      <c r="AX168" s="13" t="s">
        <v>72</v>
      </c>
      <c r="AY168" s="271" t="s">
        <v>210</v>
      </c>
    </row>
    <row r="169" s="13" customFormat="1">
      <c r="B169" s="261"/>
      <c r="C169" s="262"/>
      <c r="D169" s="248" t="s">
        <v>221</v>
      </c>
      <c r="E169" s="263" t="s">
        <v>21</v>
      </c>
      <c r="F169" s="264" t="s">
        <v>1643</v>
      </c>
      <c r="G169" s="262"/>
      <c r="H169" s="265">
        <v>9.1509999999999998</v>
      </c>
      <c r="I169" s="266"/>
      <c r="J169" s="262"/>
      <c r="K169" s="262"/>
      <c r="L169" s="267"/>
      <c r="M169" s="268"/>
      <c r="N169" s="269"/>
      <c r="O169" s="269"/>
      <c r="P169" s="269"/>
      <c r="Q169" s="269"/>
      <c r="R169" s="269"/>
      <c r="S169" s="269"/>
      <c r="T169" s="270"/>
      <c r="AT169" s="271" t="s">
        <v>221</v>
      </c>
      <c r="AU169" s="271" t="s">
        <v>81</v>
      </c>
      <c r="AV169" s="13" t="s">
        <v>81</v>
      </c>
      <c r="AW169" s="13" t="s">
        <v>35</v>
      </c>
      <c r="AX169" s="13" t="s">
        <v>72</v>
      </c>
      <c r="AY169" s="271" t="s">
        <v>210</v>
      </c>
    </row>
    <row r="170" s="13" customFormat="1">
      <c r="B170" s="261"/>
      <c r="C170" s="262"/>
      <c r="D170" s="248" t="s">
        <v>221</v>
      </c>
      <c r="E170" s="263" t="s">
        <v>21</v>
      </c>
      <c r="F170" s="264" t="s">
        <v>1644</v>
      </c>
      <c r="G170" s="262"/>
      <c r="H170" s="265">
        <v>2.8599999999999999</v>
      </c>
      <c r="I170" s="266"/>
      <c r="J170" s="262"/>
      <c r="K170" s="262"/>
      <c r="L170" s="267"/>
      <c r="M170" s="268"/>
      <c r="N170" s="269"/>
      <c r="O170" s="269"/>
      <c r="P170" s="269"/>
      <c r="Q170" s="269"/>
      <c r="R170" s="269"/>
      <c r="S170" s="269"/>
      <c r="T170" s="270"/>
      <c r="AT170" s="271" t="s">
        <v>221</v>
      </c>
      <c r="AU170" s="271" t="s">
        <v>81</v>
      </c>
      <c r="AV170" s="13" t="s">
        <v>81</v>
      </c>
      <c r="AW170" s="13" t="s">
        <v>35</v>
      </c>
      <c r="AX170" s="13" t="s">
        <v>72</v>
      </c>
      <c r="AY170" s="271" t="s">
        <v>210</v>
      </c>
    </row>
    <row r="171" s="13" customFormat="1">
      <c r="B171" s="261"/>
      <c r="C171" s="262"/>
      <c r="D171" s="248" t="s">
        <v>221</v>
      </c>
      <c r="E171" s="263" t="s">
        <v>21</v>
      </c>
      <c r="F171" s="264" t="s">
        <v>1645</v>
      </c>
      <c r="G171" s="262"/>
      <c r="H171" s="265">
        <v>3.8130000000000002</v>
      </c>
      <c r="I171" s="266"/>
      <c r="J171" s="262"/>
      <c r="K171" s="262"/>
      <c r="L171" s="267"/>
      <c r="M171" s="268"/>
      <c r="N171" s="269"/>
      <c r="O171" s="269"/>
      <c r="P171" s="269"/>
      <c r="Q171" s="269"/>
      <c r="R171" s="269"/>
      <c r="S171" s="269"/>
      <c r="T171" s="270"/>
      <c r="AT171" s="271" t="s">
        <v>221</v>
      </c>
      <c r="AU171" s="271" t="s">
        <v>81</v>
      </c>
      <c r="AV171" s="13" t="s">
        <v>81</v>
      </c>
      <c r="AW171" s="13" t="s">
        <v>35</v>
      </c>
      <c r="AX171" s="13" t="s">
        <v>72</v>
      </c>
      <c r="AY171" s="271" t="s">
        <v>210</v>
      </c>
    </row>
    <row r="172" s="14" customFormat="1">
      <c r="B172" s="272"/>
      <c r="C172" s="273"/>
      <c r="D172" s="248" t="s">
        <v>221</v>
      </c>
      <c r="E172" s="274" t="s">
        <v>21</v>
      </c>
      <c r="F172" s="275" t="s">
        <v>227</v>
      </c>
      <c r="G172" s="273"/>
      <c r="H172" s="276">
        <v>66.373999999999995</v>
      </c>
      <c r="I172" s="277"/>
      <c r="J172" s="273"/>
      <c r="K172" s="273"/>
      <c r="L172" s="278"/>
      <c r="M172" s="279"/>
      <c r="N172" s="280"/>
      <c r="O172" s="280"/>
      <c r="P172" s="280"/>
      <c r="Q172" s="280"/>
      <c r="R172" s="280"/>
      <c r="S172" s="280"/>
      <c r="T172" s="281"/>
      <c r="AT172" s="282" t="s">
        <v>221</v>
      </c>
      <c r="AU172" s="282" t="s">
        <v>81</v>
      </c>
      <c r="AV172" s="14" t="s">
        <v>217</v>
      </c>
      <c r="AW172" s="14" t="s">
        <v>35</v>
      </c>
      <c r="AX172" s="14" t="s">
        <v>79</v>
      </c>
      <c r="AY172" s="282" t="s">
        <v>210</v>
      </c>
    </row>
    <row r="173" s="1" customFormat="1" ht="14.4" customHeight="1">
      <c r="B173" s="47"/>
      <c r="C173" s="236" t="s">
        <v>298</v>
      </c>
      <c r="D173" s="236" t="s">
        <v>212</v>
      </c>
      <c r="E173" s="237" t="s">
        <v>901</v>
      </c>
      <c r="F173" s="238" t="s">
        <v>902</v>
      </c>
      <c r="G173" s="239" t="s">
        <v>215</v>
      </c>
      <c r="H173" s="240">
        <v>290.76600000000002</v>
      </c>
      <c r="I173" s="241"/>
      <c r="J173" s="242">
        <f>ROUND(I173*H173,2)</f>
        <v>0</v>
      </c>
      <c r="K173" s="238" t="s">
        <v>216</v>
      </c>
      <c r="L173" s="73"/>
      <c r="M173" s="243" t="s">
        <v>21</v>
      </c>
      <c r="N173" s="244" t="s">
        <v>43</v>
      </c>
      <c r="O173" s="48"/>
      <c r="P173" s="245">
        <f>O173*H173</f>
        <v>0</v>
      </c>
      <c r="Q173" s="245">
        <v>0.0026919000000000001</v>
      </c>
      <c r="R173" s="245">
        <f>Q173*H173</f>
        <v>0.78271299540000006</v>
      </c>
      <c r="S173" s="245">
        <v>0</v>
      </c>
      <c r="T173" s="246">
        <f>S173*H173</f>
        <v>0</v>
      </c>
      <c r="AR173" s="25" t="s">
        <v>217</v>
      </c>
      <c r="AT173" s="25" t="s">
        <v>212</v>
      </c>
      <c r="AU173" s="25" t="s">
        <v>81</v>
      </c>
      <c r="AY173" s="25" t="s">
        <v>210</v>
      </c>
      <c r="BE173" s="247">
        <f>IF(N173="základní",J173,0)</f>
        <v>0</v>
      </c>
      <c r="BF173" s="247">
        <f>IF(N173="snížená",J173,0)</f>
        <v>0</v>
      </c>
      <c r="BG173" s="247">
        <f>IF(N173="zákl. přenesená",J173,0)</f>
        <v>0</v>
      </c>
      <c r="BH173" s="247">
        <f>IF(N173="sníž. přenesená",J173,0)</f>
        <v>0</v>
      </c>
      <c r="BI173" s="247">
        <f>IF(N173="nulová",J173,0)</f>
        <v>0</v>
      </c>
      <c r="BJ173" s="25" t="s">
        <v>79</v>
      </c>
      <c r="BK173" s="247">
        <f>ROUND(I173*H173,2)</f>
        <v>0</v>
      </c>
      <c r="BL173" s="25" t="s">
        <v>217</v>
      </c>
      <c r="BM173" s="25" t="s">
        <v>1646</v>
      </c>
    </row>
    <row r="174" s="1" customFormat="1">
      <c r="B174" s="47"/>
      <c r="C174" s="75"/>
      <c r="D174" s="248" t="s">
        <v>219</v>
      </c>
      <c r="E174" s="75"/>
      <c r="F174" s="249" t="s">
        <v>904</v>
      </c>
      <c r="G174" s="75"/>
      <c r="H174" s="75"/>
      <c r="I174" s="204"/>
      <c r="J174" s="75"/>
      <c r="K174" s="75"/>
      <c r="L174" s="73"/>
      <c r="M174" s="250"/>
      <c r="N174" s="48"/>
      <c r="O174" s="48"/>
      <c r="P174" s="48"/>
      <c r="Q174" s="48"/>
      <c r="R174" s="48"/>
      <c r="S174" s="48"/>
      <c r="T174" s="96"/>
      <c r="AT174" s="25" t="s">
        <v>219</v>
      </c>
      <c r="AU174" s="25" t="s">
        <v>81</v>
      </c>
    </row>
    <row r="175" s="12" customFormat="1">
      <c r="B175" s="251"/>
      <c r="C175" s="252"/>
      <c r="D175" s="248" t="s">
        <v>221</v>
      </c>
      <c r="E175" s="253" t="s">
        <v>21</v>
      </c>
      <c r="F175" s="254" t="s">
        <v>1600</v>
      </c>
      <c r="G175" s="252"/>
      <c r="H175" s="253" t="s">
        <v>21</v>
      </c>
      <c r="I175" s="255"/>
      <c r="J175" s="252"/>
      <c r="K175" s="252"/>
      <c r="L175" s="256"/>
      <c r="M175" s="257"/>
      <c r="N175" s="258"/>
      <c r="O175" s="258"/>
      <c r="P175" s="258"/>
      <c r="Q175" s="258"/>
      <c r="R175" s="258"/>
      <c r="S175" s="258"/>
      <c r="T175" s="259"/>
      <c r="AT175" s="260" t="s">
        <v>221</v>
      </c>
      <c r="AU175" s="260" t="s">
        <v>81</v>
      </c>
      <c r="AV175" s="12" t="s">
        <v>79</v>
      </c>
      <c r="AW175" s="12" t="s">
        <v>35</v>
      </c>
      <c r="AX175" s="12" t="s">
        <v>72</v>
      </c>
      <c r="AY175" s="260" t="s">
        <v>210</v>
      </c>
    </row>
    <row r="176" s="13" customFormat="1">
      <c r="B176" s="261"/>
      <c r="C176" s="262"/>
      <c r="D176" s="248" t="s">
        <v>221</v>
      </c>
      <c r="E176" s="263" t="s">
        <v>21</v>
      </c>
      <c r="F176" s="264" t="s">
        <v>1647</v>
      </c>
      <c r="G176" s="262"/>
      <c r="H176" s="265">
        <v>25.263999999999999</v>
      </c>
      <c r="I176" s="266"/>
      <c r="J176" s="262"/>
      <c r="K176" s="262"/>
      <c r="L176" s="267"/>
      <c r="M176" s="268"/>
      <c r="N176" s="269"/>
      <c r="O176" s="269"/>
      <c r="P176" s="269"/>
      <c r="Q176" s="269"/>
      <c r="R176" s="269"/>
      <c r="S176" s="269"/>
      <c r="T176" s="270"/>
      <c r="AT176" s="271" t="s">
        <v>221</v>
      </c>
      <c r="AU176" s="271" t="s">
        <v>81</v>
      </c>
      <c r="AV176" s="13" t="s">
        <v>81</v>
      </c>
      <c r="AW176" s="13" t="s">
        <v>35</v>
      </c>
      <c r="AX176" s="13" t="s">
        <v>72</v>
      </c>
      <c r="AY176" s="271" t="s">
        <v>210</v>
      </c>
    </row>
    <row r="177" s="13" customFormat="1">
      <c r="B177" s="261"/>
      <c r="C177" s="262"/>
      <c r="D177" s="248" t="s">
        <v>221</v>
      </c>
      <c r="E177" s="263" t="s">
        <v>21</v>
      </c>
      <c r="F177" s="264" t="s">
        <v>1648</v>
      </c>
      <c r="G177" s="262"/>
      <c r="H177" s="265">
        <v>12.632</v>
      </c>
      <c r="I177" s="266"/>
      <c r="J177" s="262"/>
      <c r="K177" s="262"/>
      <c r="L177" s="267"/>
      <c r="M177" s="268"/>
      <c r="N177" s="269"/>
      <c r="O177" s="269"/>
      <c r="P177" s="269"/>
      <c r="Q177" s="269"/>
      <c r="R177" s="269"/>
      <c r="S177" s="269"/>
      <c r="T177" s="270"/>
      <c r="AT177" s="271" t="s">
        <v>221</v>
      </c>
      <c r="AU177" s="271" t="s">
        <v>81</v>
      </c>
      <c r="AV177" s="13" t="s">
        <v>81</v>
      </c>
      <c r="AW177" s="13" t="s">
        <v>35</v>
      </c>
      <c r="AX177" s="13" t="s">
        <v>72</v>
      </c>
      <c r="AY177" s="271" t="s">
        <v>210</v>
      </c>
    </row>
    <row r="178" s="13" customFormat="1">
      <c r="B178" s="261"/>
      <c r="C178" s="262"/>
      <c r="D178" s="248" t="s">
        <v>221</v>
      </c>
      <c r="E178" s="263" t="s">
        <v>21</v>
      </c>
      <c r="F178" s="264" t="s">
        <v>1649</v>
      </c>
      <c r="G178" s="262"/>
      <c r="H178" s="265">
        <v>16.847999999999999</v>
      </c>
      <c r="I178" s="266"/>
      <c r="J178" s="262"/>
      <c r="K178" s="262"/>
      <c r="L178" s="267"/>
      <c r="M178" s="268"/>
      <c r="N178" s="269"/>
      <c r="O178" s="269"/>
      <c r="P178" s="269"/>
      <c r="Q178" s="269"/>
      <c r="R178" s="269"/>
      <c r="S178" s="269"/>
      <c r="T178" s="270"/>
      <c r="AT178" s="271" t="s">
        <v>221</v>
      </c>
      <c r="AU178" s="271" t="s">
        <v>81</v>
      </c>
      <c r="AV178" s="13" t="s">
        <v>81</v>
      </c>
      <c r="AW178" s="13" t="s">
        <v>35</v>
      </c>
      <c r="AX178" s="13" t="s">
        <v>72</v>
      </c>
      <c r="AY178" s="271" t="s">
        <v>210</v>
      </c>
    </row>
    <row r="179" s="13" customFormat="1">
      <c r="B179" s="261"/>
      <c r="C179" s="262"/>
      <c r="D179" s="248" t="s">
        <v>221</v>
      </c>
      <c r="E179" s="263" t="s">
        <v>21</v>
      </c>
      <c r="F179" s="264" t="s">
        <v>1650</v>
      </c>
      <c r="G179" s="262"/>
      <c r="H179" s="265">
        <v>11.231999999999999</v>
      </c>
      <c r="I179" s="266"/>
      <c r="J179" s="262"/>
      <c r="K179" s="262"/>
      <c r="L179" s="267"/>
      <c r="M179" s="268"/>
      <c r="N179" s="269"/>
      <c r="O179" s="269"/>
      <c r="P179" s="269"/>
      <c r="Q179" s="269"/>
      <c r="R179" s="269"/>
      <c r="S179" s="269"/>
      <c r="T179" s="270"/>
      <c r="AT179" s="271" t="s">
        <v>221</v>
      </c>
      <c r="AU179" s="271" t="s">
        <v>81</v>
      </c>
      <c r="AV179" s="13" t="s">
        <v>81</v>
      </c>
      <c r="AW179" s="13" t="s">
        <v>35</v>
      </c>
      <c r="AX179" s="13" t="s">
        <v>72</v>
      </c>
      <c r="AY179" s="271" t="s">
        <v>210</v>
      </c>
    </row>
    <row r="180" s="13" customFormat="1">
      <c r="B180" s="261"/>
      <c r="C180" s="262"/>
      <c r="D180" s="248" t="s">
        <v>221</v>
      </c>
      <c r="E180" s="263" t="s">
        <v>21</v>
      </c>
      <c r="F180" s="264" t="s">
        <v>1651</v>
      </c>
      <c r="G180" s="262"/>
      <c r="H180" s="265">
        <v>16.128</v>
      </c>
      <c r="I180" s="266"/>
      <c r="J180" s="262"/>
      <c r="K180" s="262"/>
      <c r="L180" s="267"/>
      <c r="M180" s="268"/>
      <c r="N180" s="269"/>
      <c r="O180" s="269"/>
      <c r="P180" s="269"/>
      <c r="Q180" s="269"/>
      <c r="R180" s="269"/>
      <c r="S180" s="269"/>
      <c r="T180" s="270"/>
      <c r="AT180" s="271" t="s">
        <v>221</v>
      </c>
      <c r="AU180" s="271" t="s">
        <v>81</v>
      </c>
      <c r="AV180" s="13" t="s">
        <v>81</v>
      </c>
      <c r="AW180" s="13" t="s">
        <v>35</v>
      </c>
      <c r="AX180" s="13" t="s">
        <v>72</v>
      </c>
      <c r="AY180" s="271" t="s">
        <v>210</v>
      </c>
    </row>
    <row r="181" s="13" customFormat="1">
      <c r="B181" s="261"/>
      <c r="C181" s="262"/>
      <c r="D181" s="248" t="s">
        <v>221</v>
      </c>
      <c r="E181" s="263" t="s">
        <v>21</v>
      </c>
      <c r="F181" s="264" t="s">
        <v>1652</v>
      </c>
      <c r="G181" s="262"/>
      <c r="H181" s="265">
        <v>24.192</v>
      </c>
      <c r="I181" s="266"/>
      <c r="J181" s="262"/>
      <c r="K181" s="262"/>
      <c r="L181" s="267"/>
      <c r="M181" s="268"/>
      <c r="N181" s="269"/>
      <c r="O181" s="269"/>
      <c r="P181" s="269"/>
      <c r="Q181" s="269"/>
      <c r="R181" s="269"/>
      <c r="S181" s="269"/>
      <c r="T181" s="270"/>
      <c r="AT181" s="271" t="s">
        <v>221</v>
      </c>
      <c r="AU181" s="271" t="s">
        <v>81</v>
      </c>
      <c r="AV181" s="13" t="s">
        <v>81</v>
      </c>
      <c r="AW181" s="13" t="s">
        <v>35</v>
      </c>
      <c r="AX181" s="13" t="s">
        <v>72</v>
      </c>
      <c r="AY181" s="271" t="s">
        <v>210</v>
      </c>
    </row>
    <row r="182" s="13" customFormat="1">
      <c r="B182" s="261"/>
      <c r="C182" s="262"/>
      <c r="D182" s="248" t="s">
        <v>221</v>
      </c>
      <c r="E182" s="263" t="s">
        <v>21</v>
      </c>
      <c r="F182" s="264" t="s">
        <v>1653</v>
      </c>
      <c r="G182" s="262"/>
      <c r="H182" s="265">
        <v>33.527999999999999</v>
      </c>
      <c r="I182" s="266"/>
      <c r="J182" s="262"/>
      <c r="K182" s="262"/>
      <c r="L182" s="267"/>
      <c r="M182" s="268"/>
      <c r="N182" s="269"/>
      <c r="O182" s="269"/>
      <c r="P182" s="269"/>
      <c r="Q182" s="269"/>
      <c r="R182" s="269"/>
      <c r="S182" s="269"/>
      <c r="T182" s="270"/>
      <c r="AT182" s="271" t="s">
        <v>221</v>
      </c>
      <c r="AU182" s="271" t="s">
        <v>81</v>
      </c>
      <c r="AV182" s="13" t="s">
        <v>81</v>
      </c>
      <c r="AW182" s="13" t="s">
        <v>35</v>
      </c>
      <c r="AX182" s="13" t="s">
        <v>72</v>
      </c>
      <c r="AY182" s="271" t="s">
        <v>210</v>
      </c>
    </row>
    <row r="183" s="13" customFormat="1">
      <c r="B183" s="261"/>
      <c r="C183" s="262"/>
      <c r="D183" s="248" t="s">
        <v>221</v>
      </c>
      <c r="E183" s="263" t="s">
        <v>21</v>
      </c>
      <c r="F183" s="264" t="s">
        <v>1654</v>
      </c>
      <c r="G183" s="262"/>
      <c r="H183" s="265">
        <v>67.055999999999997</v>
      </c>
      <c r="I183" s="266"/>
      <c r="J183" s="262"/>
      <c r="K183" s="262"/>
      <c r="L183" s="267"/>
      <c r="M183" s="268"/>
      <c r="N183" s="269"/>
      <c r="O183" s="269"/>
      <c r="P183" s="269"/>
      <c r="Q183" s="269"/>
      <c r="R183" s="269"/>
      <c r="S183" s="269"/>
      <c r="T183" s="270"/>
      <c r="AT183" s="271" t="s">
        <v>221</v>
      </c>
      <c r="AU183" s="271" t="s">
        <v>81</v>
      </c>
      <c r="AV183" s="13" t="s">
        <v>81</v>
      </c>
      <c r="AW183" s="13" t="s">
        <v>35</v>
      </c>
      <c r="AX183" s="13" t="s">
        <v>72</v>
      </c>
      <c r="AY183" s="271" t="s">
        <v>210</v>
      </c>
    </row>
    <row r="184" s="13" customFormat="1">
      <c r="B184" s="261"/>
      <c r="C184" s="262"/>
      <c r="D184" s="248" t="s">
        <v>221</v>
      </c>
      <c r="E184" s="263" t="s">
        <v>21</v>
      </c>
      <c r="F184" s="264" t="s">
        <v>1655</v>
      </c>
      <c r="G184" s="262"/>
      <c r="H184" s="265">
        <v>30.504000000000001</v>
      </c>
      <c r="I184" s="266"/>
      <c r="J184" s="262"/>
      <c r="K184" s="262"/>
      <c r="L184" s="267"/>
      <c r="M184" s="268"/>
      <c r="N184" s="269"/>
      <c r="O184" s="269"/>
      <c r="P184" s="269"/>
      <c r="Q184" s="269"/>
      <c r="R184" s="269"/>
      <c r="S184" s="269"/>
      <c r="T184" s="270"/>
      <c r="AT184" s="271" t="s">
        <v>221</v>
      </c>
      <c r="AU184" s="271" t="s">
        <v>81</v>
      </c>
      <c r="AV184" s="13" t="s">
        <v>81</v>
      </c>
      <c r="AW184" s="13" t="s">
        <v>35</v>
      </c>
      <c r="AX184" s="13" t="s">
        <v>72</v>
      </c>
      <c r="AY184" s="271" t="s">
        <v>210</v>
      </c>
    </row>
    <row r="185" s="13" customFormat="1">
      <c r="B185" s="261"/>
      <c r="C185" s="262"/>
      <c r="D185" s="248" t="s">
        <v>221</v>
      </c>
      <c r="E185" s="263" t="s">
        <v>21</v>
      </c>
      <c r="F185" s="264" t="s">
        <v>1656</v>
      </c>
      <c r="G185" s="262"/>
      <c r="H185" s="265">
        <v>22.878</v>
      </c>
      <c r="I185" s="266"/>
      <c r="J185" s="262"/>
      <c r="K185" s="262"/>
      <c r="L185" s="267"/>
      <c r="M185" s="268"/>
      <c r="N185" s="269"/>
      <c r="O185" s="269"/>
      <c r="P185" s="269"/>
      <c r="Q185" s="269"/>
      <c r="R185" s="269"/>
      <c r="S185" s="269"/>
      <c r="T185" s="270"/>
      <c r="AT185" s="271" t="s">
        <v>221</v>
      </c>
      <c r="AU185" s="271" t="s">
        <v>81</v>
      </c>
      <c r="AV185" s="13" t="s">
        <v>81</v>
      </c>
      <c r="AW185" s="13" t="s">
        <v>35</v>
      </c>
      <c r="AX185" s="13" t="s">
        <v>72</v>
      </c>
      <c r="AY185" s="271" t="s">
        <v>210</v>
      </c>
    </row>
    <row r="186" s="13" customFormat="1">
      <c r="B186" s="261"/>
      <c r="C186" s="262"/>
      <c r="D186" s="248" t="s">
        <v>221</v>
      </c>
      <c r="E186" s="263" t="s">
        <v>21</v>
      </c>
      <c r="F186" s="264" t="s">
        <v>1657</v>
      </c>
      <c r="G186" s="262"/>
      <c r="H186" s="265">
        <v>30.504000000000001</v>
      </c>
      <c r="I186" s="266"/>
      <c r="J186" s="262"/>
      <c r="K186" s="262"/>
      <c r="L186" s="267"/>
      <c r="M186" s="268"/>
      <c r="N186" s="269"/>
      <c r="O186" s="269"/>
      <c r="P186" s="269"/>
      <c r="Q186" s="269"/>
      <c r="R186" s="269"/>
      <c r="S186" s="269"/>
      <c r="T186" s="270"/>
      <c r="AT186" s="271" t="s">
        <v>221</v>
      </c>
      <c r="AU186" s="271" t="s">
        <v>81</v>
      </c>
      <c r="AV186" s="13" t="s">
        <v>81</v>
      </c>
      <c r="AW186" s="13" t="s">
        <v>35</v>
      </c>
      <c r="AX186" s="13" t="s">
        <v>72</v>
      </c>
      <c r="AY186" s="271" t="s">
        <v>210</v>
      </c>
    </row>
    <row r="187" s="14" customFormat="1">
      <c r="B187" s="272"/>
      <c r="C187" s="273"/>
      <c r="D187" s="248" t="s">
        <v>221</v>
      </c>
      <c r="E187" s="274" t="s">
        <v>21</v>
      </c>
      <c r="F187" s="275" t="s">
        <v>227</v>
      </c>
      <c r="G187" s="273"/>
      <c r="H187" s="276">
        <v>290.76600000000002</v>
      </c>
      <c r="I187" s="277"/>
      <c r="J187" s="273"/>
      <c r="K187" s="273"/>
      <c r="L187" s="278"/>
      <c r="M187" s="279"/>
      <c r="N187" s="280"/>
      <c r="O187" s="280"/>
      <c r="P187" s="280"/>
      <c r="Q187" s="280"/>
      <c r="R187" s="280"/>
      <c r="S187" s="280"/>
      <c r="T187" s="281"/>
      <c r="AT187" s="282" t="s">
        <v>221</v>
      </c>
      <c r="AU187" s="282" t="s">
        <v>81</v>
      </c>
      <c r="AV187" s="14" t="s">
        <v>217</v>
      </c>
      <c r="AW187" s="14" t="s">
        <v>35</v>
      </c>
      <c r="AX187" s="14" t="s">
        <v>79</v>
      </c>
      <c r="AY187" s="282" t="s">
        <v>210</v>
      </c>
    </row>
    <row r="188" s="1" customFormat="1" ht="14.4" customHeight="1">
      <c r="B188" s="47"/>
      <c r="C188" s="236" t="s">
        <v>10</v>
      </c>
      <c r="D188" s="236" t="s">
        <v>212</v>
      </c>
      <c r="E188" s="237" t="s">
        <v>911</v>
      </c>
      <c r="F188" s="238" t="s">
        <v>912</v>
      </c>
      <c r="G188" s="239" t="s">
        <v>215</v>
      </c>
      <c r="H188" s="240">
        <v>290.76600000000002</v>
      </c>
      <c r="I188" s="241"/>
      <c r="J188" s="242">
        <f>ROUND(I188*H188,2)</f>
        <v>0</v>
      </c>
      <c r="K188" s="238" t="s">
        <v>216</v>
      </c>
      <c r="L188" s="73"/>
      <c r="M188" s="243" t="s">
        <v>21</v>
      </c>
      <c r="N188" s="244" t="s">
        <v>43</v>
      </c>
      <c r="O188" s="48"/>
      <c r="P188" s="245">
        <f>O188*H188</f>
        <v>0</v>
      </c>
      <c r="Q188" s="245">
        <v>0</v>
      </c>
      <c r="R188" s="245">
        <f>Q188*H188</f>
        <v>0</v>
      </c>
      <c r="S188" s="245">
        <v>0</v>
      </c>
      <c r="T188" s="246">
        <f>S188*H188</f>
        <v>0</v>
      </c>
      <c r="AR188" s="25" t="s">
        <v>217</v>
      </c>
      <c r="AT188" s="25" t="s">
        <v>212</v>
      </c>
      <c r="AU188" s="25" t="s">
        <v>81</v>
      </c>
      <c r="AY188" s="25" t="s">
        <v>210</v>
      </c>
      <c r="BE188" s="247">
        <f>IF(N188="základní",J188,0)</f>
        <v>0</v>
      </c>
      <c r="BF188" s="247">
        <f>IF(N188="snížená",J188,0)</f>
        <v>0</v>
      </c>
      <c r="BG188" s="247">
        <f>IF(N188="zákl. přenesená",J188,0)</f>
        <v>0</v>
      </c>
      <c r="BH188" s="247">
        <f>IF(N188="sníž. přenesená",J188,0)</f>
        <v>0</v>
      </c>
      <c r="BI188" s="247">
        <f>IF(N188="nulová",J188,0)</f>
        <v>0</v>
      </c>
      <c r="BJ188" s="25" t="s">
        <v>79</v>
      </c>
      <c r="BK188" s="247">
        <f>ROUND(I188*H188,2)</f>
        <v>0</v>
      </c>
      <c r="BL188" s="25" t="s">
        <v>217</v>
      </c>
      <c r="BM188" s="25" t="s">
        <v>1658</v>
      </c>
    </row>
    <row r="189" s="1" customFormat="1">
      <c r="B189" s="47"/>
      <c r="C189" s="75"/>
      <c r="D189" s="248" t="s">
        <v>219</v>
      </c>
      <c r="E189" s="75"/>
      <c r="F189" s="249" t="s">
        <v>904</v>
      </c>
      <c r="G189" s="75"/>
      <c r="H189" s="75"/>
      <c r="I189" s="204"/>
      <c r="J189" s="75"/>
      <c r="K189" s="75"/>
      <c r="L189" s="73"/>
      <c r="M189" s="250"/>
      <c r="N189" s="48"/>
      <c r="O189" s="48"/>
      <c r="P189" s="48"/>
      <c r="Q189" s="48"/>
      <c r="R189" s="48"/>
      <c r="S189" s="48"/>
      <c r="T189" s="96"/>
      <c r="AT189" s="25" t="s">
        <v>219</v>
      </c>
      <c r="AU189" s="25" t="s">
        <v>81</v>
      </c>
    </row>
    <row r="190" s="1" customFormat="1" ht="22.8" customHeight="1">
      <c r="B190" s="47"/>
      <c r="C190" s="236" t="s">
        <v>140</v>
      </c>
      <c r="D190" s="236" t="s">
        <v>212</v>
      </c>
      <c r="E190" s="237" t="s">
        <v>914</v>
      </c>
      <c r="F190" s="238" t="s">
        <v>915</v>
      </c>
      <c r="G190" s="239" t="s">
        <v>318</v>
      </c>
      <c r="H190" s="240">
        <v>5.8700000000000001</v>
      </c>
      <c r="I190" s="241"/>
      <c r="J190" s="242">
        <f>ROUND(I190*H190,2)</f>
        <v>0</v>
      </c>
      <c r="K190" s="238" t="s">
        <v>216</v>
      </c>
      <c r="L190" s="73"/>
      <c r="M190" s="243" t="s">
        <v>21</v>
      </c>
      <c r="N190" s="244" t="s">
        <v>43</v>
      </c>
      <c r="O190" s="48"/>
      <c r="P190" s="245">
        <f>O190*H190</f>
        <v>0</v>
      </c>
      <c r="Q190" s="245">
        <v>1.06017026</v>
      </c>
      <c r="R190" s="245">
        <f>Q190*H190</f>
        <v>6.2231994261999999</v>
      </c>
      <c r="S190" s="245">
        <v>0</v>
      </c>
      <c r="T190" s="246">
        <f>S190*H190</f>
        <v>0</v>
      </c>
      <c r="AR190" s="25" t="s">
        <v>217</v>
      </c>
      <c r="AT190" s="25" t="s">
        <v>212</v>
      </c>
      <c r="AU190" s="25" t="s">
        <v>81</v>
      </c>
      <c r="AY190" s="25" t="s">
        <v>210</v>
      </c>
      <c r="BE190" s="247">
        <f>IF(N190="základní",J190,0)</f>
        <v>0</v>
      </c>
      <c r="BF190" s="247">
        <f>IF(N190="snížená",J190,0)</f>
        <v>0</v>
      </c>
      <c r="BG190" s="247">
        <f>IF(N190="zákl. přenesená",J190,0)</f>
        <v>0</v>
      </c>
      <c r="BH190" s="247">
        <f>IF(N190="sníž. přenesená",J190,0)</f>
        <v>0</v>
      </c>
      <c r="BI190" s="247">
        <f>IF(N190="nulová",J190,0)</f>
        <v>0</v>
      </c>
      <c r="BJ190" s="25" t="s">
        <v>79</v>
      </c>
      <c r="BK190" s="247">
        <f>ROUND(I190*H190,2)</f>
        <v>0</v>
      </c>
      <c r="BL190" s="25" t="s">
        <v>217</v>
      </c>
      <c r="BM190" s="25" t="s">
        <v>1659</v>
      </c>
    </row>
    <row r="191" s="1" customFormat="1">
      <c r="B191" s="47"/>
      <c r="C191" s="75"/>
      <c r="D191" s="248" t="s">
        <v>219</v>
      </c>
      <c r="E191" s="75"/>
      <c r="F191" s="249" t="s">
        <v>917</v>
      </c>
      <c r="G191" s="75"/>
      <c r="H191" s="75"/>
      <c r="I191" s="204"/>
      <c r="J191" s="75"/>
      <c r="K191" s="75"/>
      <c r="L191" s="73"/>
      <c r="M191" s="250"/>
      <c r="N191" s="48"/>
      <c r="O191" s="48"/>
      <c r="P191" s="48"/>
      <c r="Q191" s="48"/>
      <c r="R191" s="48"/>
      <c r="S191" s="48"/>
      <c r="T191" s="96"/>
      <c r="AT191" s="25" t="s">
        <v>219</v>
      </c>
      <c r="AU191" s="25" t="s">
        <v>81</v>
      </c>
    </row>
    <row r="192" s="12" customFormat="1">
      <c r="B192" s="251"/>
      <c r="C192" s="252"/>
      <c r="D192" s="248" t="s">
        <v>221</v>
      </c>
      <c r="E192" s="253" t="s">
        <v>21</v>
      </c>
      <c r="F192" s="254" t="s">
        <v>1660</v>
      </c>
      <c r="G192" s="252"/>
      <c r="H192" s="253" t="s">
        <v>21</v>
      </c>
      <c r="I192" s="255"/>
      <c r="J192" s="252"/>
      <c r="K192" s="252"/>
      <c r="L192" s="256"/>
      <c r="M192" s="257"/>
      <c r="N192" s="258"/>
      <c r="O192" s="258"/>
      <c r="P192" s="258"/>
      <c r="Q192" s="258"/>
      <c r="R192" s="258"/>
      <c r="S192" s="258"/>
      <c r="T192" s="259"/>
      <c r="AT192" s="260" t="s">
        <v>221</v>
      </c>
      <c r="AU192" s="260" t="s">
        <v>81</v>
      </c>
      <c r="AV192" s="12" t="s">
        <v>79</v>
      </c>
      <c r="AW192" s="12" t="s">
        <v>35</v>
      </c>
      <c r="AX192" s="12" t="s">
        <v>72</v>
      </c>
      <c r="AY192" s="260" t="s">
        <v>210</v>
      </c>
    </row>
    <row r="193" s="13" customFormat="1">
      <c r="B193" s="261"/>
      <c r="C193" s="262"/>
      <c r="D193" s="248" t="s">
        <v>221</v>
      </c>
      <c r="E193" s="263" t="s">
        <v>21</v>
      </c>
      <c r="F193" s="264" t="s">
        <v>1661</v>
      </c>
      <c r="G193" s="262"/>
      <c r="H193" s="265">
        <v>12.102</v>
      </c>
      <c r="I193" s="266"/>
      <c r="J193" s="262"/>
      <c r="K193" s="262"/>
      <c r="L193" s="267"/>
      <c r="M193" s="268"/>
      <c r="N193" s="269"/>
      <c r="O193" s="269"/>
      <c r="P193" s="269"/>
      <c r="Q193" s="269"/>
      <c r="R193" s="269"/>
      <c r="S193" s="269"/>
      <c r="T193" s="270"/>
      <c r="AT193" s="271" t="s">
        <v>221</v>
      </c>
      <c r="AU193" s="271" t="s">
        <v>81</v>
      </c>
      <c r="AV193" s="13" t="s">
        <v>81</v>
      </c>
      <c r="AW193" s="13" t="s">
        <v>35</v>
      </c>
      <c r="AX193" s="13" t="s">
        <v>72</v>
      </c>
      <c r="AY193" s="271" t="s">
        <v>210</v>
      </c>
    </row>
    <row r="194" s="12" customFormat="1">
      <c r="B194" s="251"/>
      <c r="C194" s="252"/>
      <c r="D194" s="248" t="s">
        <v>221</v>
      </c>
      <c r="E194" s="253" t="s">
        <v>21</v>
      </c>
      <c r="F194" s="254" t="s">
        <v>920</v>
      </c>
      <c r="G194" s="252"/>
      <c r="H194" s="253" t="s">
        <v>21</v>
      </c>
      <c r="I194" s="255"/>
      <c r="J194" s="252"/>
      <c r="K194" s="252"/>
      <c r="L194" s="256"/>
      <c r="M194" s="257"/>
      <c r="N194" s="258"/>
      <c r="O194" s="258"/>
      <c r="P194" s="258"/>
      <c r="Q194" s="258"/>
      <c r="R194" s="258"/>
      <c r="S194" s="258"/>
      <c r="T194" s="259"/>
      <c r="AT194" s="260" t="s">
        <v>221</v>
      </c>
      <c r="AU194" s="260" t="s">
        <v>81</v>
      </c>
      <c r="AV194" s="12" t="s">
        <v>79</v>
      </c>
      <c r="AW194" s="12" t="s">
        <v>35</v>
      </c>
      <c r="AX194" s="12" t="s">
        <v>72</v>
      </c>
      <c r="AY194" s="260" t="s">
        <v>210</v>
      </c>
    </row>
    <row r="195" s="13" customFormat="1">
      <c r="B195" s="261"/>
      <c r="C195" s="262"/>
      <c r="D195" s="248" t="s">
        <v>221</v>
      </c>
      <c r="E195" s="263" t="s">
        <v>21</v>
      </c>
      <c r="F195" s="264" t="s">
        <v>1662</v>
      </c>
      <c r="G195" s="262"/>
      <c r="H195" s="265">
        <v>-6.2320000000000002</v>
      </c>
      <c r="I195" s="266"/>
      <c r="J195" s="262"/>
      <c r="K195" s="262"/>
      <c r="L195" s="267"/>
      <c r="M195" s="268"/>
      <c r="N195" s="269"/>
      <c r="O195" s="269"/>
      <c r="P195" s="269"/>
      <c r="Q195" s="269"/>
      <c r="R195" s="269"/>
      <c r="S195" s="269"/>
      <c r="T195" s="270"/>
      <c r="AT195" s="271" t="s">
        <v>221</v>
      </c>
      <c r="AU195" s="271" t="s">
        <v>81</v>
      </c>
      <c r="AV195" s="13" t="s">
        <v>81</v>
      </c>
      <c r="AW195" s="13" t="s">
        <v>35</v>
      </c>
      <c r="AX195" s="13" t="s">
        <v>72</v>
      </c>
      <c r="AY195" s="271" t="s">
        <v>210</v>
      </c>
    </row>
    <row r="196" s="14" customFormat="1">
      <c r="B196" s="272"/>
      <c r="C196" s="273"/>
      <c r="D196" s="248" t="s">
        <v>221</v>
      </c>
      <c r="E196" s="274" t="s">
        <v>21</v>
      </c>
      <c r="F196" s="275" t="s">
        <v>227</v>
      </c>
      <c r="G196" s="273"/>
      <c r="H196" s="276">
        <v>5.8700000000000001</v>
      </c>
      <c r="I196" s="277"/>
      <c r="J196" s="273"/>
      <c r="K196" s="273"/>
      <c r="L196" s="278"/>
      <c r="M196" s="279"/>
      <c r="N196" s="280"/>
      <c r="O196" s="280"/>
      <c r="P196" s="280"/>
      <c r="Q196" s="280"/>
      <c r="R196" s="280"/>
      <c r="S196" s="280"/>
      <c r="T196" s="281"/>
      <c r="AT196" s="282" t="s">
        <v>221</v>
      </c>
      <c r="AU196" s="282" t="s">
        <v>81</v>
      </c>
      <c r="AV196" s="14" t="s">
        <v>217</v>
      </c>
      <c r="AW196" s="14" t="s">
        <v>35</v>
      </c>
      <c r="AX196" s="14" t="s">
        <v>79</v>
      </c>
      <c r="AY196" s="282" t="s">
        <v>210</v>
      </c>
    </row>
    <row r="197" s="1" customFormat="1" ht="14.4" customHeight="1">
      <c r="B197" s="47"/>
      <c r="C197" s="236" t="s">
        <v>146</v>
      </c>
      <c r="D197" s="236" t="s">
        <v>212</v>
      </c>
      <c r="E197" s="237" t="s">
        <v>922</v>
      </c>
      <c r="F197" s="238" t="s">
        <v>923</v>
      </c>
      <c r="G197" s="239" t="s">
        <v>318</v>
      </c>
      <c r="H197" s="240">
        <v>6.2320000000000002</v>
      </c>
      <c r="I197" s="241"/>
      <c r="J197" s="242">
        <f>ROUND(I197*H197,2)</f>
        <v>0</v>
      </c>
      <c r="K197" s="238" t="s">
        <v>216</v>
      </c>
      <c r="L197" s="73"/>
      <c r="M197" s="243" t="s">
        <v>21</v>
      </c>
      <c r="N197" s="244" t="s">
        <v>43</v>
      </c>
      <c r="O197" s="48"/>
      <c r="P197" s="245">
        <f>O197*H197</f>
        <v>0</v>
      </c>
      <c r="Q197" s="245">
        <v>1.0627727797</v>
      </c>
      <c r="R197" s="245">
        <f>Q197*H197</f>
        <v>6.6231999630903999</v>
      </c>
      <c r="S197" s="245">
        <v>0</v>
      </c>
      <c r="T197" s="246">
        <f>S197*H197</f>
        <v>0</v>
      </c>
      <c r="AR197" s="25" t="s">
        <v>217</v>
      </c>
      <c r="AT197" s="25" t="s">
        <v>212</v>
      </c>
      <c r="AU197" s="25" t="s">
        <v>81</v>
      </c>
      <c r="AY197" s="25" t="s">
        <v>210</v>
      </c>
      <c r="BE197" s="247">
        <f>IF(N197="základní",J197,0)</f>
        <v>0</v>
      </c>
      <c r="BF197" s="247">
        <f>IF(N197="snížená",J197,0)</f>
        <v>0</v>
      </c>
      <c r="BG197" s="247">
        <f>IF(N197="zákl. přenesená",J197,0)</f>
        <v>0</v>
      </c>
      <c r="BH197" s="247">
        <f>IF(N197="sníž. přenesená",J197,0)</f>
        <v>0</v>
      </c>
      <c r="BI197" s="247">
        <f>IF(N197="nulová",J197,0)</f>
        <v>0</v>
      </c>
      <c r="BJ197" s="25" t="s">
        <v>79</v>
      </c>
      <c r="BK197" s="247">
        <f>ROUND(I197*H197,2)</f>
        <v>0</v>
      </c>
      <c r="BL197" s="25" t="s">
        <v>217</v>
      </c>
      <c r="BM197" s="25" t="s">
        <v>1663</v>
      </c>
    </row>
    <row r="198" s="1" customFormat="1">
      <c r="B198" s="47"/>
      <c r="C198" s="75"/>
      <c r="D198" s="248" t="s">
        <v>219</v>
      </c>
      <c r="E198" s="75"/>
      <c r="F198" s="249" t="s">
        <v>917</v>
      </c>
      <c r="G198" s="75"/>
      <c r="H198" s="75"/>
      <c r="I198" s="204"/>
      <c r="J198" s="75"/>
      <c r="K198" s="75"/>
      <c r="L198" s="73"/>
      <c r="M198" s="250"/>
      <c r="N198" s="48"/>
      <c r="O198" s="48"/>
      <c r="P198" s="48"/>
      <c r="Q198" s="48"/>
      <c r="R198" s="48"/>
      <c r="S198" s="48"/>
      <c r="T198" s="96"/>
      <c r="AT198" s="25" t="s">
        <v>219</v>
      </c>
      <c r="AU198" s="25" t="s">
        <v>81</v>
      </c>
    </row>
    <row r="199" s="12" customFormat="1">
      <c r="B199" s="251"/>
      <c r="C199" s="252"/>
      <c r="D199" s="248" t="s">
        <v>221</v>
      </c>
      <c r="E199" s="253" t="s">
        <v>21</v>
      </c>
      <c r="F199" s="254" t="s">
        <v>1660</v>
      </c>
      <c r="G199" s="252"/>
      <c r="H199" s="253" t="s">
        <v>21</v>
      </c>
      <c r="I199" s="255"/>
      <c r="J199" s="252"/>
      <c r="K199" s="252"/>
      <c r="L199" s="256"/>
      <c r="M199" s="257"/>
      <c r="N199" s="258"/>
      <c r="O199" s="258"/>
      <c r="P199" s="258"/>
      <c r="Q199" s="258"/>
      <c r="R199" s="258"/>
      <c r="S199" s="258"/>
      <c r="T199" s="259"/>
      <c r="AT199" s="260" t="s">
        <v>221</v>
      </c>
      <c r="AU199" s="260" t="s">
        <v>81</v>
      </c>
      <c r="AV199" s="12" t="s">
        <v>79</v>
      </c>
      <c r="AW199" s="12" t="s">
        <v>35</v>
      </c>
      <c r="AX199" s="12" t="s">
        <v>72</v>
      </c>
      <c r="AY199" s="260" t="s">
        <v>210</v>
      </c>
    </row>
    <row r="200" s="13" customFormat="1">
      <c r="B200" s="261"/>
      <c r="C200" s="262"/>
      <c r="D200" s="248" t="s">
        <v>221</v>
      </c>
      <c r="E200" s="263" t="s">
        <v>21</v>
      </c>
      <c r="F200" s="264" t="s">
        <v>1664</v>
      </c>
      <c r="G200" s="262"/>
      <c r="H200" s="265">
        <v>6.2320000000000002</v>
      </c>
      <c r="I200" s="266"/>
      <c r="J200" s="262"/>
      <c r="K200" s="262"/>
      <c r="L200" s="267"/>
      <c r="M200" s="268"/>
      <c r="N200" s="269"/>
      <c r="O200" s="269"/>
      <c r="P200" s="269"/>
      <c r="Q200" s="269"/>
      <c r="R200" s="269"/>
      <c r="S200" s="269"/>
      <c r="T200" s="270"/>
      <c r="AT200" s="271" t="s">
        <v>221</v>
      </c>
      <c r="AU200" s="271" t="s">
        <v>81</v>
      </c>
      <c r="AV200" s="13" t="s">
        <v>81</v>
      </c>
      <c r="AW200" s="13" t="s">
        <v>35</v>
      </c>
      <c r="AX200" s="13" t="s">
        <v>79</v>
      </c>
      <c r="AY200" s="271" t="s">
        <v>210</v>
      </c>
    </row>
    <row r="201" s="1" customFormat="1" ht="14.4" customHeight="1">
      <c r="B201" s="47"/>
      <c r="C201" s="236" t="s">
        <v>152</v>
      </c>
      <c r="D201" s="236" t="s">
        <v>212</v>
      </c>
      <c r="E201" s="237" t="s">
        <v>1665</v>
      </c>
      <c r="F201" s="238" t="s">
        <v>1666</v>
      </c>
      <c r="G201" s="239" t="s">
        <v>215</v>
      </c>
      <c r="H201" s="240">
        <v>81.533000000000001</v>
      </c>
      <c r="I201" s="241"/>
      <c r="J201" s="242">
        <f>ROUND(I201*H201,2)</f>
        <v>0</v>
      </c>
      <c r="K201" s="238" t="s">
        <v>21</v>
      </c>
      <c r="L201" s="73"/>
      <c r="M201" s="243" t="s">
        <v>21</v>
      </c>
      <c r="N201" s="244" t="s">
        <v>43</v>
      </c>
      <c r="O201" s="48"/>
      <c r="P201" s="245">
        <f>O201*H201</f>
        <v>0</v>
      </c>
      <c r="Q201" s="245">
        <v>0</v>
      </c>
      <c r="R201" s="245">
        <f>Q201*H201</f>
        <v>0</v>
      </c>
      <c r="S201" s="245">
        <v>0</v>
      </c>
      <c r="T201" s="246">
        <f>S201*H201</f>
        <v>0</v>
      </c>
      <c r="AR201" s="25" t="s">
        <v>217</v>
      </c>
      <c r="AT201" s="25" t="s">
        <v>212</v>
      </c>
      <c r="AU201" s="25" t="s">
        <v>81</v>
      </c>
      <c r="AY201" s="25" t="s">
        <v>210</v>
      </c>
      <c r="BE201" s="247">
        <f>IF(N201="základní",J201,0)</f>
        <v>0</v>
      </c>
      <c r="BF201" s="247">
        <f>IF(N201="snížená",J201,0)</f>
        <v>0</v>
      </c>
      <c r="BG201" s="247">
        <f>IF(N201="zákl. přenesená",J201,0)</f>
        <v>0</v>
      </c>
      <c r="BH201" s="247">
        <f>IF(N201="sníž. přenesená",J201,0)</f>
        <v>0</v>
      </c>
      <c r="BI201" s="247">
        <f>IF(N201="nulová",J201,0)</f>
        <v>0</v>
      </c>
      <c r="BJ201" s="25" t="s">
        <v>79</v>
      </c>
      <c r="BK201" s="247">
        <f>ROUND(I201*H201,2)</f>
        <v>0</v>
      </c>
      <c r="BL201" s="25" t="s">
        <v>217</v>
      </c>
      <c r="BM201" s="25" t="s">
        <v>1667</v>
      </c>
    </row>
    <row r="202" s="12" customFormat="1">
      <c r="B202" s="251"/>
      <c r="C202" s="252"/>
      <c r="D202" s="248" t="s">
        <v>221</v>
      </c>
      <c r="E202" s="253" t="s">
        <v>21</v>
      </c>
      <c r="F202" s="254" t="s">
        <v>1600</v>
      </c>
      <c r="G202" s="252"/>
      <c r="H202" s="253" t="s">
        <v>21</v>
      </c>
      <c r="I202" s="255"/>
      <c r="J202" s="252"/>
      <c r="K202" s="252"/>
      <c r="L202" s="256"/>
      <c r="M202" s="257"/>
      <c r="N202" s="258"/>
      <c r="O202" s="258"/>
      <c r="P202" s="258"/>
      <c r="Q202" s="258"/>
      <c r="R202" s="258"/>
      <c r="S202" s="258"/>
      <c r="T202" s="259"/>
      <c r="AT202" s="260" t="s">
        <v>221</v>
      </c>
      <c r="AU202" s="260" t="s">
        <v>81</v>
      </c>
      <c r="AV202" s="12" t="s">
        <v>79</v>
      </c>
      <c r="AW202" s="12" t="s">
        <v>35</v>
      </c>
      <c r="AX202" s="12" t="s">
        <v>72</v>
      </c>
      <c r="AY202" s="260" t="s">
        <v>210</v>
      </c>
    </row>
    <row r="203" s="13" customFormat="1">
      <c r="B203" s="261"/>
      <c r="C203" s="262"/>
      <c r="D203" s="248" t="s">
        <v>221</v>
      </c>
      <c r="E203" s="263" t="s">
        <v>21</v>
      </c>
      <c r="F203" s="264" t="s">
        <v>1668</v>
      </c>
      <c r="G203" s="262"/>
      <c r="H203" s="265">
        <v>81.533000000000001</v>
      </c>
      <c r="I203" s="266"/>
      <c r="J203" s="262"/>
      <c r="K203" s="262"/>
      <c r="L203" s="267"/>
      <c r="M203" s="268"/>
      <c r="N203" s="269"/>
      <c r="O203" s="269"/>
      <c r="P203" s="269"/>
      <c r="Q203" s="269"/>
      <c r="R203" s="269"/>
      <c r="S203" s="269"/>
      <c r="T203" s="270"/>
      <c r="AT203" s="271" t="s">
        <v>221</v>
      </c>
      <c r="AU203" s="271" t="s">
        <v>81</v>
      </c>
      <c r="AV203" s="13" t="s">
        <v>81</v>
      </c>
      <c r="AW203" s="13" t="s">
        <v>35</v>
      </c>
      <c r="AX203" s="13" t="s">
        <v>79</v>
      </c>
      <c r="AY203" s="271" t="s">
        <v>210</v>
      </c>
    </row>
    <row r="204" s="11" customFormat="1" ht="29.88" customHeight="1">
      <c r="B204" s="220"/>
      <c r="C204" s="221"/>
      <c r="D204" s="222" t="s">
        <v>71</v>
      </c>
      <c r="E204" s="234" t="s">
        <v>248</v>
      </c>
      <c r="F204" s="234" t="s">
        <v>374</v>
      </c>
      <c r="G204" s="221"/>
      <c r="H204" s="221"/>
      <c r="I204" s="224"/>
      <c r="J204" s="235">
        <f>BK204</f>
        <v>0</v>
      </c>
      <c r="K204" s="221"/>
      <c r="L204" s="226"/>
      <c r="M204" s="227"/>
      <c r="N204" s="228"/>
      <c r="O204" s="228"/>
      <c r="P204" s="229">
        <f>SUM(P205:P270)</f>
        <v>0</v>
      </c>
      <c r="Q204" s="228"/>
      <c r="R204" s="229">
        <f>SUM(R205:R270)</f>
        <v>8.7766047905600004</v>
      </c>
      <c r="S204" s="228"/>
      <c r="T204" s="230">
        <f>SUM(T205:T270)</f>
        <v>0</v>
      </c>
      <c r="AR204" s="231" t="s">
        <v>79</v>
      </c>
      <c r="AT204" s="232" t="s">
        <v>71</v>
      </c>
      <c r="AU204" s="232" t="s">
        <v>79</v>
      </c>
      <c r="AY204" s="231" t="s">
        <v>210</v>
      </c>
      <c r="BK204" s="233">
        <f>SUM(BK205:BK270)</f>
        <v>0</v>
      </c>
    </row>
    <row r="205" s="1" customFormat="1" ht="22.8" customHeight="1">
      <c r="B205" s="47"/>
      <c r="C205" s="236" t="s">
        <v>322</v>
      </c>
      <c r="D205" s="236" t="s">
        <v>212</v>
      </c>
      <c r="E205" s="237" t="s">
        <v>1084</v>
      </c>
      <c r="F205" s="238" t="s">
        <v>1085</v>
      </c>
      <c r="G205" s="239" t="s">
        <v>215</v>
      </c>
      <c r="H205" s="240">
        <v>160.09100000000001</v>
      </c>
      <c r="I205" s="241"/>
      <c r="J205" s="242">
        <f>ROUND(I205*H205,2)</f>
        <v>0</v>
      </c>
      <c r="K205" s="238" t="s">
        <v>216</v>
      </c>
      <c r="L205" s="73"/>
      <c r="M205" s="243" t="s">
        <v>21</v>
      </c>
      <c r="N205" s="244" t="s">
        <v>43</v>
      </c>
      <c r="O205" s="48"/>
      <c r="P205" s="245">
        <f>O205*H205</f>
        <v>0</v>
      </c>
      <c r="Q205" s="245">
        <v>0.000263</v>
      </c>
      <c r="R205" s="245">
        <f>Q205*H205</f>
        <v>0.042103933000000003</v>
      </c>
      <c r="S205" s="245">
        <v>0</v>
      </c>
      <c r="T205" s="246">
        <f>S205*H205</f>
        <v>0</v>
      </c>
      <c r="AR205" s="25" t="s">
        <v>217</v>
      </c>
      <c r="AT205" s="25" t="s">
        <v>212</v>
      </c>
      <c r="AU205" s="25" t="s">
        <v>81</v>
      </c>
      <c r="AY205" s="25" t="s">
        <v>210</v>
      </c>
      <c r="BE205" s="247">
        <f>IF(N205="základní",J205,0)</f>
        <v>0</v>
      </c>
      <c r="BF205" s="247">
        <f>IF(N205="snížená",J205,0)</f>
        <v>0</v>
      </c>
      <c r="BG205" s="247">
        <f>IF(N205="zákl. přenesená",J205,0)</f>
        <v>0</v>
      </c>
      <c r="BH205" s="247">
        <f>IF(N205="sníž. přenesená",J205,0)</f>
        <v>0</v>
      </c>
      <c r="BI205" s="247">
        <f>IF(N205="nulová",J205,0)</f>
        <v>0</v>
      </c>
      <c r="BJ205" s="25" t="s">
        <v>79</v>
      </c>
      <c r="BK205" s="247">
        <f>ROUND(I205*H205,2)</f>
        <v>0</v>
      </c>
      <c r="BL205" s="25" t="s">
        <v>217</v>
      </c>
      <c r="BM205" s="25" t="s">
        <v>1669</v>
      </c>
    </row>
    <row r="206" s="12" customFormat="1">
      <c r="B206" s="251"/>
      <c r="C206" s="252"/>
      <c r="D206" s="248" t="s">
        <v>221</v>
      </c>
      <c r="E206" s="253" t="s">
        <v>21</v>
      </c>
      <c r="F206" s="254" t="s">
        <v>1670</v>
      </c>
      <c r="G206" s="252"/>
      <c r="H206" s="253" t="s">
        <v>21</v>
      </c>
      <c r="I206" s="255"/>
      <c r="J206" s="252"/>
      <c r="K206" s="252"/>
      <c r="L206" s="256"/>
      <c r="M206" s="257"/>
      <c r="N206" s="258"/>
      <c r="O206" s="258"/>
      <c r="P206" s="258"/>
      <c r="Q206" s="258"/>
      <c r="R206" s="258"/>
      <c r="S206" s="258"/>
      <c r="T206" s="259"/>
      <c r="AT206" s="260" t="s">
        <v>221</v>
      </c>
      <c r="AU206" s="260" t="s">
        <v>81</v>
      </c>
      <c r="AV206" s="12" t="s">
        <v>79</v>
      </c>
      <c r="AW206" s="12" t="s">
        <v>35</v>
      </c>
      <c r="AX206" s="12" t="s">
        <v>72</v>
      </c>
      <c r="AY206" s="260" t="s">
        <v>210</v>
      </c>
    </row>
    <row r="207" s="13" customFormat="1">
      <c r="B207" s="261"/>
      <c r="C207" s="262"/>
      <c r="D207" s="248" t="s">
        <v>221</v>
      </c>
      <c r="E207" s="263" t="s">
        <v>21</v>
      </c>
      <c r="F207" s="264" t="s">
        <v>1671</v>
      </c>
      <c r="G207" s="262"/>
      <c r="H207" s="265">
        <v>153.24600000000001</v>
      </c>
      <c r="I207" s="266"/>
      <c r="J207" s="262"/>
      <c r="K207" s="262"/>
      <c r="L207" s="267"/>
      <c r="M207" s="268"/>
      <c r="N207" s="269"/>
      <c r="O207" s="269"/>
      <c r="P207" s="269"/>
      <c r="Q207" s="269"/>
      <c r="R207" s="269"/>
      <c r="S207" s="269"/>
      <c r="T207" s="270"/>
      <c r="AT207" s="271" t="s">
        <v>221</v>
      </c>
      <c r="AU207" s="271" t="s">
        <v>81</v>
      </c>
      <c r="AV207" s="13" t="s">
        <v>81</v>
      </c>
      <c r="AW207" s="13" t="s">
        <v>35</v>
      </c>
      <c r="AX207" s="13" t="s">
        <v>72</v>
      </c>
      <c r="AY207" s="271" t="s">
        <v>210</v>
      </c>
    </row>
    <row r="208" s="13" customFormat="1">
      <c r="B208" s="261"/>
      <c r="C208" s="262"/>
      <c r="D208" s="248" t="s">
        <v>221</v>
      </c>
      <c r="E208" s="263" t="s">
        <v>21</v>
      </c>
      <c r="F208" s="264" t="s">
        <v>1672</v>
      </c>
      <c r="G208" s="262"/>
      <c r="H208" s="265">
        <v>6.8449999999999998</v>
      </c>
      <c r="I208" s="266"/>
      <c r="J208" s="262"/>
      <c r="K208" s="262"/>
      <c r="L208" s="267"/>
      <c r="M208" s="268"/>
      <c r="N208" s="269"/>
      <c r="O208" s="269"/>
      <c r="P208" s="269"/>
      <c r="Q208" s="269"/>
      <c r="R208" s="269"/>
      <c r="S208" s="269"/>
      <c r="T208" s="270"/>
      <c r="AT208" s="271" t="s">
        <v>221</v>
      </c>
      <c r="AU208" s="271" t="s">
        <v>81</v>
      </c>
      <c r="AV208" s="13" t="s">
        <v>81</v>
      </c>
      <c r="AW208" s="13" t="s">
        <v>35</v>
      </c>
      <c r="AX208" s="13" t="s">
        <v>72</v>
      </c>
      <c r="AY208" s="271" t="s">
        <v>210</v>
      </c>
    </row>
    <row r="209" s="14" customFormat="1">
      <c r="B209" s="272"/>
      <c r="C209" s="273"/>
      <c r="D209" s="248" t="s">
        <v>221</v>
      </c>
      <c r="E209" s="274" t="s">
        <v>21</v>
      </c>
      <c r="F209" s="275" t="s">
        <v>227</v>
      </c>
      <c r="G209" s="273"/>
      <c r="H209" s="276">
        <v>160.09100000000001</v>
      </c>
      <c r="I209" s="277"/>
      <c r="J209" s="273"/>
      <c r="K209" s="273"/>
      <c r="L209" s="278"/>
      <c r="M209" s="279"/>
      <c r="N209" s="280"/>
      <c r="O209" s="280"/>
      <c r="P209" s="280"/>
      <c r="Q209" s="280"/>
      <c r="R209" s="280"/>
      <c r="S209" s="280"/>
      <c r="T209" s="281"/>
      <c r="AT209" s="282" t="s">
        <v>221</v>
      </c>
      <c r="AU209" s="282" t="s">
        <v>81</v>
      </c>
      <c r="AV209" s="14" t="s">
        <v>217</v>
      </c>
      <c r="AW209" s="14" t="s">
        <v>35</v>
      </c>
      <c r="AX209" s="14" t="s">
        <v>79</v>
      </c>
      <c r="AY209" s="282" t="s">
        <v>210</v>
      </c>
    </row>
    <row r="210" s="1" customFormat="1" ht="34.2" customHeight="1">
      <c r="B210" s="47"/>
      <c r="C210" s="236" t="s">
        <v>327</v>
      </c>
      <c r="D210" s="236" t="s">
        <v>212</v>
      </c>
      <c r="E210" s="237" t="s">
        <v>1114</v>
      </c>
      <c r="F210" s="238" t="s">
        <v>1115</v>
      </c>
      <c r="G210" s="239" t="s">
        <v>215</v>
      </c>
      <c r="H210" s="240">
        <v>153.24600000000001</v>
      </c>
      <c r="I210" s="241"/>
      <c r="J210" s="242">
        <f>ROUND(I210*H210,2)</f>
        <v>0</v>
      </c>
      <c r="K210" s="238" t="s">
        <v>216</v>
      </c>
      <c r="L210" s="73"/>
      <c r="M210" s="243" t="s">
        <v>21</v>
      </c>
      <c r="N210" s="244" t="s">
        <v>43</v>
      </c>
      <c r="O210" s="48"/>
      <c r="P210" s="245">
        <f>O210*H210</f>
        <v>0</v>
      </c>
      <c r="Q210" s="245">
        <v>0.0084961600000000009</v>
      </c>
      <c r="R210" s="245">
        <f>Q210*H210</f>
        <v>1.3020025353600002</v>
      </c>
      <c r="S210" s="245">
        <v>0</v>
      </c>
      <c r="T210" s="246">
        <f>S210*H210</f>
        <v>0</v>
      </c>
      <c r="AR210" s="25" t="s">
        <v>217</v>
      </c>
      <c r="AT210" s="25" t="s">
        <v>212</v>
      </c>
      <c r="AU210" s="25" t="s">
        <v>81</v>
      </c>
      <c r="AY210" s="25" t="s">
        <v>210</v>
      </c>
      <c r="BE210" s="247">
        <f>IF(N210="základní",J210,0)</f>
        <v>0</v>
      </c>
      <c r="BF210" s="247">
        <f>IF(N210="snížená",J210,0)</f>
        <v>0</v>
      </c>
      <c r="BG210" s="247">
        <f>IF(N210="zákl. přenesená",J210,0)</f>
        <v>0</v>
      </c>
      <c r="BH210" s="247">
        <f>IF(N210="sníž. přenesená",J210,0)</f>
        <v>0</v>
      </c>
      <c r="BI210" s="247">
        <f>IF(N210="nulová",J210,0)</f>
        <v>0</v>
      </c>
      <c r="BJ210" s="25" t="s">
        <v>79</v>
      </c>
      <c r="BK210" s="247">
        <f>ROUND(I210*H210,2)</f>
        <v>0</v>
      </c>
      <c r="BL210" s="25" t="s">
        <v>217</v>
      </c>
      <c r="BM210" s="25" t="s">
        <v>1673</v>
      </c>
    </row>
    <row r="211" s="1" customFormat="1">
      <c r="B211" s="47"/>
      <c r="C211" s="75"/>
      <c r="D211" s="248" t="s">
        <v>219</v>
      </c>
      <c r="E211" s="75"/>
      <c r="F211" s="249" t="s">
        <v>1095</v>
      </c>
      <c r="G211" s="75"/>
      <c r="H211" s="75"/>
      <c r="I211" s="204"/>
      <c r="J211" s="75"/>
      <c r="K211" s="75"/>
      <c r="L211" s="73"/>
      <c r="M211" s="250"/>
      <c r="N211" s="48"/>
      <c r="O211" s="48"/>
      <c r="P211" s="48"/>
      <c r="Q211" s="48"/>
      <c r="R211" s="48"/>
      <c r="S211" s="48"/>
      <c r="T211" s="96"/>
      <c r="AT211" s="25" t="s">
        <v>219</v>
      </c>
      <c r="AU211" s="25" t="s">
        <v>81</v>
      </c>
    </row>
    <row r="212" s="12" customFormat="1">
      <c r="B212" s="251"/>
      <c r="C212" s="252"/>
      <c r="D212" s="248" t="s">
        <v>221</v>
      </c>
      <c r="E212" s="253" t="s">
        <v>21</v>
      </c>
      <c r="F212" s="254" t="s">
        <v>1670</v>
      </c>
      <c r="G212" s="252"/>
      <c r="H212" s="253" t="s">
        <v>21</v>
      </c>
      <c r="I212" s="255"/>
      <c r="J212" s="252"/>
      <c r="K212" s="252"/>
      <c r="L212" s="256"/>
      <c r="M212" s="257"/>
      <c r="N212" s="258"/>
      <c r="O212" s="258"/>
      <c r="P212" s="258"/>
      <c r="Q212" s="258"/>
      <c r="R212" s="258"/>
      <c r="S212" s="258"/>
      <c r="T212" s="259"/>
      <c r="AT212" s="260" t="s">
        <v>221</v>
      </c>
      <c r="AU212" s="260" t="s">
        <v>81</v>
      </c>
      <c r="AV212" s="12" t="s">
        <v>79</v>
      </c>
      <c r="AW212" s="12" t="s">
        <v>35</v>
      </c>
      <c r="AX212" s="12" t="s">
        <v>72</v>
      </c>
      <c r="AY212" s="260" t="s">
        <v>210</v>
      </c>
    </row>
    <row r="213" s="13" customFormat="1">
      <c r="B213" s="261"/>
      <c r="C213" s="262"/>
      <c r="D213" s="248" t="s">
        <v>221</v>
      </c>
      <c r="E213" s="263" t="s">
        <v>21</v>
      </c>
      <c r="F213" s="264" t="s">
        <v>1674</v>
      </c>
      <c r="G213" s="262"/>
      <c r="H213" s="265">
        <v>198.209</v>
      </c>
      <c r="I213" s="266"/>
      <c r="J213" s="262"/>
      <c r="K213" s="262"/>
      <c r="L213" s="267"/>
      <c r="M213" s="268"/>
      <c r="N213" s="269"/>
      <c r="O213" s="269"/>
      <c r="P213" s="269"/>
      <c r="Q213" s="269"/>
      <c r="R213" s="269"/>
      <c r="S213" s="269"/>
      <c r="T213" s="270"/>
      <c r="AT213" s="271" t="s">
        <v>221</v>
      </c>
      <c r="AU213" s="271" t="s">
        <v>81</v>
      </c>
      <c r="AV213" s="13" t="s">
        <v>81</v>
      </c>
      <c r="AW213" s="13" t="s">
        <v>35</v>
      </c>
      <c r="AX213" s="13" t="s">
        <v>72</v>
      </c>
      <c r="AY213" s="271" t="s">
        <v>210</v>
      </c>
    </row>
    <row r="214" s="13" customFormat="1">
      <c r="B214" s="261"/>
      <c r="C214" s="262"/>
      <c r="D214" s="248" t="s">
        <v>221</v>
      </c>
      <c r="E214" s="263" t="s">
        <v>21</v>
      </c>
      <c r="F214" s="264" t="s">
        <v>1675</v>
      </c>
      <c r="G214" s="262"/>
      <c r="H214" s="265">
        <v>-3.5</v>
      </c>
      <c r="I214" s="266"/>
      <c r="J214" s="262"/>
      <c r="K214" s="262"/>
      <c r="L214" s="267"/>
      <c r="M214" s="268"/>
      <c r="N214" s="269"/>
      <c r="O214" s="269"/>
      <c r="P214" s="269"/>
      <c r="Q214" s="269"/>
      <c r="R214" s="269"/>
      <c r="S214" s="269"/>
      <c r="T214" s="270"/>
      <c r="AT214" s="271" t="s">
        <v>221</v>
      </c>
      <c r="AU214" s="271" t="s">
        <v>81</v>
      </c>
      <c r="AV214" s="13" t="s">
        <v>81</v>
      </c>
      <c r="AW214" s="13" t="s">
        <v>35</v>
      </c>
      <c r="AX214" s="13" t="s">
        <v>72</v>
      </c>
      <c r="AY214" s="271" t="s">
        <v>210</v>
      </c>
    </row>
    <row r="215" s="13" customFormat="1">
      <c r="B215" s="261"/>
      <c r="C215" s="262"/>
      <c r="D215" s="248" t="s">
        <v>221</v>
      </c>
      <c r="E215" s="263" t="s">
        <v>21</v>
      </c>
      <c r="F215" s="264" t="s">
        <v>1676</v>
      </c>
      <c r="G215" s="262"/>
      <c r="H215" s="265">
        <v>-9.0530000000000008</v>
      </c>
      <c r="I215" s="266"/>
      <c r="J215" s="262"/>
      <c r="K215" s="262"/>
      <c r="L215" s="267"/>
      <c r="M215" s="268"/>
      <c r="N215" s="269"/>
      <c r="O215" s="269"/>
      <c r="P215" s="269"/>
      <c r="Q215" s="269"/>
      <c r="R215" s="269"/>
      <c r="S215" s="269"/>
      <c r="T215" s="270"/>
      <c r="AT215" s="271" t="s">
        <v>221</v>
      </c>
      <c r="AU215" s="271" t="s">
        <v>81</v>
      </c>
      <c r="AV215" s="13" t="s">
        <v>81</v>
      </c>
      <c r="AW215" s="13" t="s">
        <v>35</v>
      </c>
      <c r="AX215" s="13" t="s">
        <v>72</v>
      </c>
      <c r="AY215" s="271" t="s">
        <v>210</v>
      </c>
    </row>
    <row r="216" s="13" customFormat="1">
      <c r="B216" s="261"/>
      <c r="C216" s="262"/>
      <c r="D216" s="248" t="s">
        <v>221</v>
      </c>
      <c r="E216" s="263" t="s">
        <v>21</v>
      </c>
      <c r="F216" s="264" t="s">
        <v>1677</v>
      </c>
      <c r="G216" s="262"/>
      <c r="H216" s="265">
        <v>-12.827</v>
      </c>
      <c r="I216" s="266"/>
      <c r="J216" s="262"/>
      <c r="K216" s="262"/>
      <c r="L216" s="267"/>
      <c r="M216" s="268"/>
      <c r="N216" s="269"/>
      <c r="O216" s="269"/>
      <c r="P216" s="269"/>
      <c r="Q216" s="269"/>
      <c r="R216" s="269"/>
      <c r="S216" s="269"/>
      <c r="T216" s="270"/>
      <c r="AT216" s="271" t="s">
        <v>221</v>
      </c>
      <c r="AU216" s="271" t="s">
        <v>81</v>
      </c>
      <c r="AV216" s="13" t="s">
        <v>81</v>
      </c>
      <c r="AW216" s="13" t="s">
        <v>35</v>
      </c>
      <c r="AX216" s="13" t="s">
        <v>72</v>
      </c>
      <c r="AY216" s="271" t="s">
        <v>210</v>
      </c>
    </row>
    <row r="217" s="13" customFormat="1">
      <c r="B217" s="261"/>
      <c r="C217" s="262"/>
      <c r="D217" s="248" t="s">
        <v>221</v>
      </c>
      <c r="E217" s="263" t="s">
        <v>21</v>
      </c>
      <c r="F217" s="264" t="s">
        <v>1678</v>
      </c>
      <c r="G217" s="262"/>
      <c r="H217" s="265">
        <v>-15.173</v>
      </c>
      <c r="I217" s="266"/>
      <c r="J217" s="262"/>
      <c r="K217" s="262"/>
      <c r="L217" s="267"/>
      <c r="M217" s="268"/>
      <c r="N217" s="269"/>
      <c r="O217" s="269"/>
      <c r="P217" s="269"/>
      <c r="Q217" s="269"/>
      <c r="R217" s="269"/>
      <c r="S217" s="269"/>
      <c r="T217" s="270"/>
      <c r="AT217" s="271" t="s">
        <v>221</v>
      </c>
      <c r="AU217" s="271" t="s">
        <v>81</v>
      </c>
      <c r="AV217" s="13" t="s">
        <v>81</v>
      </c>
      <c r="AW217" s="13" t="s">
        <v>35</v>
      </c>
      <c r="AX217" s="13" t="s">
        <v>72</v>
      </c>
      <c r="AY217" s="271" t="s">
        <v>210</v>
      </c>
    </row>
    <row r="218" s="13" customFormat="1">
      <c r="B218" s="261"/>
      <c r="C218" s="262"/>
      <c r="D218" s="248" t="s">
        <v>221</v>
      </c>
      <c r="E218" s="263" t="s">
        <v>21</v>
      </c>
      <c r="F218" s="264" t="s">
        <v>1679</v>
      </c>
      <c r="G218" s="262"/>
      <c r="H218" s="265">
        <v>-4.4100000000000001</v>
      </c>
      <c r="I218" s="266"/>
      <c r="J218" s="262"/>
      <c r="K218" s="262"/>
      <c r="L218" s="267"/>
      <c r="M218" s="268"/>
      <c r="N218" s="269"/>
      <c r="O218" s="269"/>
      <c r="P218" s="269"/>
      <c r="Q218" s="269"/>
      <c r="R218" s="269"/>
      <c r="S218" s="269"/>
      <c r="T218" s="270"/>
      <c r="AT218" s="271" t="s">
        <v>221</v>
      </c>
      <c r="AU218" s="271" t="s">
        <v>81</v>
      </c>
      <c r="AV218" s="13" t="s">
        <v>81</v>
      </c>
      <c r="AW218" s="13" t="s">
        <v>35</v>
      </c>
      <c r="AX218" s="13" t="s">
        <v>72</v>
      </c>
      <c r="AY218" s="271" t="s">
        <v>210</v>
      </c>
    </row>
    <row r="219" s="14" customFormat="1">
      <c r="B219" s="272"/>
      <c r="C219" s="273"/>
      <c r="D219" s="248" t="s">
        <v>221</v>
      </c>
      <c r="E219" s="274" t="s">
        <v>21</v>
      </c>
      <c r="F219" s="275" t="s">
        <v>227</v>
      </c>
      <c r="G219" s="273"/>
      <c r="H219" s="276">
        <v>153.24600000000001</v>
      </c>
      <c r="I219" s="277"/>
      <c r="J219" s="273"/>
      <c r="K219" s="273"/>
      <c r="L219" s="278"/>
      <c r="M219" s="279"/>
      <c r="N219" s="280"/>
      <c r="O219" s="280"/>
      <c r="P219" s="280"/>
      <c r="Q219" s="280"/>
      <c r="R219" s="280"/>
      <c r="S219" s="280"/>
      <c r="T219" s="281"/>
      <c r="AT219" s="282" t="s">
        <v>221</v>
      </c>
      <c r="AU219" s="282" t="s">
        <v>81</v>
      </c>
      <c r="AV219" s="14" t="s">
        <v>217</v>
      </c>
      <c r="AW219" s="14" t="s">
        <v>35</v>
      </c>
      <c r="AX219" s="14" t="s">
        <v>79</v>
      </c>
      <c r="AY219" s="282" t="s">
        <v>210</v>
      </c>
    </row>
    <row r="220" s="1" customFormat="1" ht="14.4" customHeight="1">
      <c r="B220" s="47"/>
      <c r="C220" s="284" t="s">
        <v>9</v>
      </c>
      <c r="D220" s="284" t="s">
        <v>328</v>
      </c>
      <c r="E220" s="285" t="s">
        <v>1680</v>
      </c>
      <c r="F220" s="286" t="s">
        <v>1122</v>
      </c>
      <c r="G220" s="287" t="s">
        <v>215</v>
      </c>
      <c r="H220" s="288">
        <v>156.31100000000001</v>
      </c>
      <c r="I220" s="289"/>
      <c r="J220" s="290">
        <f>ROUND(I220*H220,2)</f>
        <v>0</v>
      </c>
      <c r="K220" s="286" t="s">
        <v>216</v>
      </c>
      <c r="L220" s="291"/>
      <c r="M220" s="292" t="s">
        <v>21</v>
      </c>
      <c r="N220" s="293" t="s">
        <v>43</v>
      </c>
      <c r="O220" s="48"/>
      <c r="P220" s="245">
        <f>O220*H220</f>
        <v>0</v>
      </c>
      <c r="Q220" s="245">
        <v>0.0025500000000000002</v>
      </c>
      <c r="R220" s="245">
        <f>Q220*H220</f>
        <v>0.39859305000000006</v>
      </c>
      <c r="S220" s="245">
        <v>0</v>
      </c>
      <c r="T220" s="246">
        <f>S220*H220</f>
        <v>0</v>
      </c>
      <c r="AR220" s="25" t="s">
        <v>262</v>
      </c>
      <c r="AT220" s="25" t="s">
        <v>328</v>
      </c>
      <c r="AU220" s="25" t="s">
        <v>81</v>
      </c>
      <c r="AY220" s="25" t="s">
        <v>210</v>
      </c>
      <c r="BE220" s="247">
        <f>IF(N220="základní",J220,0)</f>
        <v>0</v>
      </c>
      <c r="BF220" s="247">
        <f>IF(N220="snížená",J220,0)</f>
        <v>0</v>
      </c>
      <c r="BG220" s="247">
        <f>IF(N220="zákl. přenesená",J220,0)</f>
        <v>0</v>
      </c>
      <c r="BH220" s="247">
        <f>IF(N220="sníž. přenesená",J220,0)</f>
        <v>0</v>
      </c>
      <c r="BI220" s="247">
        <f>IF(N220="nulová",J220,0)</f>
        <v>0</v>
      </c>
      <c r="BJ220" s="25" t="s">
        <v>79</v>
      </c>
      <c r="BK220" s="247">
        <f>ROUND(I220*H220,2)</f>
        <v>0</v>
      </c>
      <c r="BL220" s="25" t="s">
        <v>217</v>
      </c>
      <c r="BM220" s="25" t="s">
        <v>1681</v>
      </c>
    </row>
    <row r="221" s="13" customFormat="1">
      <c r="B221" s="261"/>
      <c r="C221" s="262"/>
      <c r="D221" s="248" t="s">
        <v>221</v>
      </c>
      <c r="E221" s="262"/>
      <c r="F221" s="264" t="s">
        <v>1682</v>
      </c>
      <c r="G221" s="262"/>
      <c r="H221" s="265">
        <v>156.31100000000001</v>
      </c>
      <c r="I221" s="266"/>
      <c r="J221" s="262"/>
      <c r="K221" s="262"/>
      <c r="L221" s="267"/>
      <c r="M221" s="268"/>
      <c r="N221" s="269"/>
      <c r="O221" s="269"/>
      <c r="P221" s="269"/>
      <c r="Q221" s="269"/>
      <c r="R221" s="269"/>
      <c r="S221" s="269"/>
      <c r="T221" s="270"/>
      <c r="AT221" s="271" t="s">
        <v>221</v>
      </c>
      <c r="AU221" s="271" t="s">
        <v>81</v>
      </c>
      <c r="AV221" s="13" t="s">
        <v>81</v>
      </c>
      <c r="AW221" s="13" t="s">
        <v>6</v>
      </c>
      <c r="AX221" s="13" t="s">
        <v>79</v>
      </c>
      <c r="AY221" s="271" t="s">
        <v>210</v>
      </c>
    </row>
    <row r="222" s="1" customFormat="1" ht="34.2" customHeight="1">
      <c r="B222" s="47"/>
      <c r="C222" s="236" t="s">
        <v>338</v>
      </c>
      <c r="D222" s="236" t="s">
        <v>212</v>
      </c>
      <c r="E222" s="237" t="s">
        <v>1683</v>
      </c>
      <c r="F222" s="238" t="s">
        <v>1684</v>
      </c>
      <c r="G222" s="239" t="s">
        <v>215</v>
      </c>
      <c r="H222" s="240">
        <v>153.24600000000001</v>
      </c>
      <c r="I222" s="241"/>
      <c r="J222" s="242">
        <f>ROUND(I222*H222,2)</f>
        <v>0</v>
      </c>
      <c r="K222" s="238" t="s">
        <v>216</v>
      </c>
      <c r="L222" s="73"/>
      <c r="M222" s="243" t="s">
        <v>21</v>
      </c>
      <c r="N222" s="244" t="s">
        <v>43</v>
      </c>
      <c r="O222" s="48"/>
      <c r="P222" s="245">
        <f>O222*H222</f>
        <v>0</v>
      </c>
      <c r="Q222" s="245">
        <v>6.0000000000000002E-05</v>
      </c>
      <c r="R222" s="245">
        <f>Q222*H222</f>
        <v>0.0091947600000000015</v>
      </c>
      <c r="S222" s="245">
        <v>0</v>
      </c>
      <c r="T222" s="246">
        <f>S222*H222</f>
        <v>0</v>
      </c>
      <c r="AR222" s="25" t="s">
        <v>217</v>
      </c>
      <c r="AT222" s="25" t="s">
        <v>212</v>
      </c>
      <c r="AU222" s="25" t="s">
        <v>81</v>
      </c>
      <c r="AY222" s="25" t="s">
        <v>210</v>
      </c>
      <c r="BE222" s="247">
        <f>IF(N222="základní",J222,0)</f>
        <v>0</v>
      </c>
      <c r="BF222" s="247">
        <f>IF(N222="snížená",J222,0)</f>
        <v>0</v>
      </c>
      <c r="BG222" s="247">
        <f>IF(N222="zákl. přenesená",J222,0)</f>
        <v>0</v>
      </c>
      <c r="BH222" s="247">
        <f>IF(N222="sníž. přenesená",J222,0)</f>
        <v>0</v>
      </c>
      <c r="BI222" s="247">
        <f>IF(N222="nulová",J222,0)</f>
        <v>0</v>
      </c>
      <c r="BJ222" s="25" t="s">
        <v>79</v>
      </c>
      <c r="BK222" s="247">
        <f>ROUND(I222*H222,2)</f>
        <v>0</v>
      </c>
      <c r="BL222" s="25" t="s">
        <v>217</v>
      </c>
      <c r="BM222" s="25" t="s">
        <v>1685</v>
      </c>
    </row>
    <row r="223" s="1" customFormat="1">
      <c r="B223" s="47"/>
      <c r="C223" s="75"/>
      <c r="D223" s="248" t="s">
        <v>219</v>
      </c>
      <c r="E223" s="75"/>
      <c r="F223" s="249" t="s">
        <v>1095</v>
      </c>
      <c r="G223" s="75"/>
      <c r="H223" s="75"/>
      <c r="I223" s="204"/>
      <c r="J223" s="75"/>
      <c r="K223" s="75"/>
      <c r="L223" s="73"/>
      <c r="M223" s="250"/>
      <c r="N223" s="48"/>
      <c r="O223" s="48"/>
      <c r="P223" s="48"/>
      <c r="Q223" s="48"/>
      <c r="R223" s="48"/>
      <c r="S223" s="48"/>
      <c r="T223" s="96"/>
      <c r="AT223" s="25" t="s">
        <v>219</v>
      </c>
      <c r="AU223" s="25" t="s">
        <v>81</v>
      </c>
    </row>
    <row r="224" s="1" customFormat="1" ht="22.8" customHeight="1">
      <c r="B224" s="47"/>
      <c r="C224" s="236" t="s">
        <v>344</v>
      </c>
      <c r="D224" s="236" t="s">
        <v>212</v>
      </c>
      <c r="E224" s="237" t="s">
        <v>1686</v>
      </c>
      <c r="F224" s="238" t="s">
        <v>1687</v>
      </c>
      <c r="G224" s="239" t="s">
        <v>251</v>
      </c>
      <c r="H224" s="240">
        <v>53.57</v>
      </c>
      <c r="I224" s="241"/>
      <c r="J224" s="242">
        <f>ROUND(I224*H224,2)</f>
        <v>0</v>
      </c>
      <c r="K224" s="238" t="s">
        <v>216</v>
      </c>
      <c r="L224" s="73"/>
      <c r="M224" s="243" t="s">
        <v>21</v>
      </c>
      <c r="N224" s="244" t="s">
        <v>43</v>
      </c>
      <c r="O224" s="48"/>
      <c r="P224" s="245">
        <f>O224*H224</f>
        <v>0</v>
      </c>
      <c r="Q224" s="245">
        <v>6.0000000000000002E-05</v>
      </c>
      <c r="R224" s="245">
        <f>Q224*H224</f>
        <v>0.0032142</v>
      </c>
      <c r="S224" s="245">
        <v>0</v>
      </c>
      <c r="T224" s="246">
        <f>S224*H224</f>
        <v>0</v>
      </c>
      <c r="AR224" s="25" t="s">
        <v>217</v>
      </c>
      <c r="AT224" s="25" t="s">
        <v>212</v>
      </c>
      <c r="AU224" s="25" t="s">
        <v>81</v>
      </c>
      <c r="AY224" s="25" t="s">
        <v>210</v>
      </c>
      <c r="BE224" s="247">
        <f>IF(N224="základní",J224,0)</f>
        <v>0</v>
      </c>
      <c r="BF224" s="247">
        <f>IF(N224="snížená",J224,0)</f>
        <v>0</v>
      </c>
      <c r="BG224" s="247">
        <f>IF(N224="zákl. přenesená",J224,0)</f>
        <v>0</v>
      </c>
      <c r="BH224" s="247">
        <f>IF(N224="sníž. přenesená",J224,0)</f>
        <v>0</v>
      </c>
      <c r="BI224" s="247">
        <f>IF(N224="nulová",J224,0)</f>
        <v>0</v>
      </c>
      <c r="BJ224" s="25" t="s">
        <v>79</v>
      </c>
      <c r="BK224" s="247">
        <f>ROUND(I224*H224,2)</f>
        <v>0</v>
      </c>
      <c r="BL224" s="25" t="s">
        <v>217</v>
      </c>
      <c r="BM224" s="25" t="s">
        <v>1688</v>
      </c>
    </row>
    <row r="225" s="1" customFormat="1">
      <c r="B225" s="47"/>
      <c r="C225" s="75"/>
      <c r="D225" s="248" t="s">
        <v>219</v>
      </c>
      <c r="E225" s="75"/>
      <c r="F225" s="249" t="s">
        <v>1689</v>
      </c>
      <c r="G225" s="75"/>
      <c r="H225" s="75"/>
      <c r="I225" s="204"/>
      <c r="J225" s="75"/>
      <c r="K225" s="75"/>
      <c r="L225" s="73"/>
      <c r="M225" s="250"/>
      <c r="N225" s="48"/>
      <c r="O225" s="48"/>
      <c r="P225" s="48"/>
      <c r="Q225" s="48"/>
      <c r="R225" s="48"/>
      <c r="S225" s="48"/>
      <c r="T225" s="96"/>
      <c r="AT225" s="25" t="s">
        <v>219</v>
      </c>
      <c r="AU225" s="25" t="s">
        <v>81</v>
      </c>
    </row>
    <row r="226" s="12" customFormat="1">
      <c r="B226" s="251"/>
      <c r="C226" s="252"/>
      <c r="D226" s="248" t="s">
        <v>221</v>
      </c>
      <c r="E226" s="253" t="s">
        <v>21</v>
      </c>
      <c r="F226" s="254" t="s">
        <v>1670</v>
      </c>
      <c r="G226" s="252"/>
      <c r="H226" s="253" t="s">
        <v>21</v>
      </c>
      <c r="I226" s="255"/>
      <c r="J226" s="252"/>
      <c r="K226" s="252"/>
      <c r="L226" s="256"/>
      <c r="M226" s="257"/>
      <c r="N226" s="258"/>
      <c r="O226" s="258"/>
      <c r="P226" s="258"/>
      <c r="Q226" s="258"/>
      <c r="R226" s="258"/>
      <c r="S226" s="258"/>
      <c r="T226" s="259"/>
      <c r="AT226" s="260" t="s">
        <v>221</v>
      </c>
      <c r="AU226" s="260" t="s">
        <v>81</v>
      </c>
      <c r="AV226" s="12" t="s">
        <v>79</v>
      </c>
      <c r="AW226" s="12" t="s">
        <v>35</v>
      </c>
      <c r="AX226" s="12" t="s">
        <v>72</v>
      </c>
      <c r="AY226" s="260" t="s">
        <v>210</v>
      </c>
    </row>
    <row r="227" s="13" customFormat="1">
      <c r="B227" s="261"/>
      <c r="C227" s="262"/>
      <c r="D227" s="248" t="s">
        <v>221</v>
      </c>
      <c r="E227" s="263" t="s">
        <v>21</v>
      </c>
      <c r="F227" s="264" t="s">
        <v>1690</v>
      </c>
      <c r="G227" s="262"/>
      <c r="H227" s="265">
        <v>53.57</v>
      </c>
      <c r="I227" s="266"/>
      <c r="J227" s="262"/>
      <c r="K227" s="262"/>
      <c r="L227" s="267"/>
      <c r="M227" s="268"/>
      <c r="N227" s="269"/>
      <c r="O227" s="269"/>
      <c r="P227" s="269"/>
      <c r="Q227" s="269"/>
      <c r="R227" s="269"/>
      <c r="S227" s="269"/>
      <c r="T227" s="270"/>
      <c r="AT227" s="271" t="s">
        <v>221</v>
      </c>
      <c r="AU227" s="271" t="s">
        <v>81</v>
      </c>
      <c r="AV227" s="13" t="s">
        <v>81</v>
      </c>
      <c r="AW227" s="13" t="s">
        <v>35</v>
      </c>
      <c r="AX227" s="13" t="s">
        <v>79</v>
      </c>
      <c r="AY227" s="271" t="s">
        <v>210</v>
      </c>
    </row>
    <row r="228" s="1" customFormat="1" ht="14.4" customHeight="1">
      <c r="B228" s="47"/>
      <c r="C228" s="284" t="s">
        <v>351</v>
      </c>
      <c r="D228" s="284" t="s">
        <v>328</v>
      </c>
      <c r="E228" s="285" t="s">
        <v>1691</v>
      </c>
      <c r="F228" s="286" t="s">
        <v>1692</v>
      </c>
      <c r="G228" s="287" t="s">
        <v>251</v>
      </c>
      <c r="H228" s="288">
        <v>56.249000000000002</v>
      </c>
      <c r="I228" s="289"/>
      <c r="J228" s="290">
        <f>ROUND(I228*H228,2)</f>
        <v>0</v>
      </c>
      <c r="K228" s="286" t="s">
        <v>216</v>
      </c>
      <c r="L228" s="291"/>
      <c r="M228" s="292" t="s">
        <v>21</v>
      </c>
      <c r="N228" s="293" t="s">
        <v>43</v>
      </c>
      <c r="O228" s="48"/>
      <c r="P228" s="245">
        <f>O228*H228</f>
        <v>0</v>
      </c>
      <c r="Q228" s="245">
        <v>0.00027999999999999998</v>
      </c>
      <c r="R228" s="245">
        <f>Q228*H228</f>
        <v>0.015749719999999998</v>
      </c>
      <c r="S228" s="245">
        <v>0</v>
      </c>
      <c r="T228" s="246">
        <f>S228*H228</f>
        <v>0</v>
      </c>
      <c r="AR228" s="25" t="s">
        <v>262</v>
      </c>
      <c r="AT228" s="25" t="s">
        <v>328</v>
      </c>
      <c r="AU228" s="25" t="s">
        <v>81</v>
      </c>
      <c r="AY228" s="25" t="s">
        <v>210</v>
      </c>
      <c r="BE228" s="247">
        <f>IF(N228="základní",J228,0)</f>
        <v>0</v>
      </c>
      <c r="BF228" s="247">
        <f>IF(N228="snížená",J228,0)</f>
        <v>0</v>
      </c>
      <c r="BG228" s="247">
        <f>IF(N228="zákl. přenesená",J228,0)</f>
        <v>0</v>
      </c>
      <c r="BH228" s="247">
        <f>IF(N228="sníž. přenesená",J228,0)</f>
        <v>0</v>
      </c>
      <c r="BI228" s="247">
        <f>IF(N228="nulová",J228,0)</f>
        <v>0</v>
      </c>
      <c r="BJ228" s="25" t="s">
        <v>79</v>
      </c>
      <c r="BK228" s="247">
        <f>ROUND(I228*H228,2)</f>
        <v>0</v>
      </c>
      <c r="BL228" s="25" t="s">
        <v>217</v>
      </c>
      <c r="BM228" s="25" t="s">
        <v>1693</v>
      </c>
    </row>
    <row r="229" s="13" customFormat="1">
      <c r="B229" s="261"/>
      <c r="C229" s="262"/>
      <c r="D229" s="248" t="s">
        <v>221</v>
      </c>
      <c r="E229" s="262"/>
      <c r="F229" s="264" t="s">
        <v>1694</v>
      </c>
      <c r="G229" s="262"/>
      <c r="H229" s="265">
        <v>56.249000000000002</v>
      </c>
      <c r="I229" s="266"/>
      <c r="J229" s="262"/>
      <c r="K229" s="262"/>
      <c r="L229" s="267"/>
      <c r="M229" s="268"/>
      <c r="N229" s="269"/>
      <c r="O229" s="269"/>
      <c r="P229" s="269"/>
      <c r="Q229" s="269"/>
      <c r="R229" s="269"/>
      <c r="S229" s="269"/>
      <c r="T229" s="270"/>
      <c r="AT229" s="271" t="s">
        <v>221</v>
      </c>
      <c r="AU229" s="271" t="s">
        <v>81</v>
      </c>
      <c r="AV229" s="13" t="s">
        <v>81</v>
      </c>
      <c r="AW229" s="13" t="s">
        <v>6</v>
      </c>
      <c r="AX229" s="13" t="s">
        <v>79</v>
      </c>
      <c r="AY229" s="271" t="s">
        <v>210</v>
      </c>
    </row>
    <row r="230" s="1" customFormat="1" ht="22.8" customHeight="1">
      <c r="B230" s="47"/>
      <c r="C230" s="236" t="s">
        <v>357</v>
      </c>
      <c r="D230" s="236" t="s">
        <v>212</v>
      </c>
      <c r="E230" s="237" t="s">
        <v>1695</v>
      </c>
      <c r="F230" s="238" t="s">
        <v>1696</v>
      </c>
      <c r="G230" s="239" t="s">
        <v>251</v>
      </c>
      <c r="H230" s="240">
        <v>103.66</v>
      </c>
      <c r="I230" s="241"/>
      <c r="J230" s="242">
        <f>ROUND(I230*H230,2)</f>
        <v>0</v>
      </c>
      <c r="K230" s="238" t="s">
        <v>216</v>
      </c>
      <c r="L230" s="73"/>
      <c r="M230" s="243" t="s">
        <v>21</v>
      </c>
      <c r="N230" s="244" t="s">
        <v>43</v>
      </c>
      <c r="O230" s="48"/>
      <c r="P230" s="245">
        <f>O230*H230</f>
        <v>0</v>
      </c>
      <c r="Q230" s="245">
        <v>0.00025017000000000003</v>
      </c>
      <c r="R230" s="245">
        <f>Q230*H230</f>
        <v>0.025932622200000002</v>
      </c>
      <c r="S230" s="245">
        <v>0</v>
      </c>
      <c r="T230" s="246">
        <f>S230*H230</f>
        <v>0</v>
      </c>
      <c r="AR230" s="25" t="s">
        <v>217</v>
      </c>
      <c r="AT230" s="25" t="s">
        <v>212</v>
      </c>
      <c r="AU230" s="25" t="s">
        <v>81</v>
      </c>
      <c r="AY230" s="25" t="s">
        <v>210</v>
      </c>
      <c r="BE230" s="247">
        <f>IF(N230="základní",J230,0)</f>
        <v>0</v>
      </c>
      <c r="BF230" s="247">
        <f>IF(N230="snížená",J230,0)</f>
        <v>0</v>
      </c>
      <c r="BG230" s="247">
        <f>IF(N230="zákl. přenesená",J230,0)</f>
        <v>0</v>
      </c>
      <c r="BH230" s="247">
        <f>IF(N230="sníž. přenesená",J230,0)</f>
        <v>0</v>
      </c>
      <c r="BI230" s="247">
        <f>IF(N230="nulová",J230,0)</f>
        <v>0</v>
      </c>
      <c r="BJ230" s="25" t="s">
        <v>79</v>
      </c>
      <c r="BK230" s="247">
        <f>ROUND(I230*H230,2)</f>
        <v>0</v>
      </c>
      <c r="BL230" s="25" t="s">
        <v>217</v>
      </c>
      <c r="BM230" s="25" t="s">
        <v>1697</v>
      </c>
    </row>
    <row r="231" s="1" customFormat="1">
      <c r="B231" s="47"/>
      <c r="C231" s="75"/>
      <c r="D231" s="248" t="s">
        <v>219</v>
      </c>
      <c r="E231" s="75"/>
      <c r="F231" s="249" t="s">
        <v>1689</v>
      </c>
      <c r="G231" s="75"/>
      <c r="H231" s="75"/>
      <c r="I231" s="204"/>
      <c r="J231" s="75"/>
      <c r="K231" s="75"/>
      <c r="L231" s="73"/>
      <c r="M231" s="250"/>
      <c r="N231" s="48"/>
      <c r="O231" s="48"/>
      <c r="P231" s="48"/>
      <c r="Q231" s="48"/>
      <c r="R231" s="48"/>
      <c r="S231" s="48"/>
      <c r="T231" s="96"/>
      <c r="AT231" s="25" t="s">
        <v>219</v>
      </c>
      <c r="AU231" s="25" t="s">
        <v>81</v>
      </c>
    </row>
    <row r="232" s="12" customFormat="1">
      <c r="B232" s="251"/>
      <c r="C232" s="252"/>
      <c r="D232" s="248" t="s">
        <v>221</v>
      </c>
      <c r="E232" s="253" t="s">
        <v>21</v>
      </c>
      <c r="F232" s="254" t="s">
        <v>1670</v>
      </c>
      <c r="G232" s="252"/>
      <c r="H232" s="253" t="s">
        <v>21</v>
      </c>
      <c r="I232" s="255"/>
      <c r="J232" s="252"/>
      <c r="K232" s="252"/>
      <c r="L232" s="256"/>
      <c r="M232" s="257"/>
      <c r="N232" s="258"/>
      <c r="O232" s="258"/>
      <c r="P232" s="258"/>
      <c r="Q232" s="258"/>
      <c r="R232" s="258"/>
      <c r="S232" s="258"/>
      <c r="T232" s="259"/>
      <c r="AT232" s="260" t="s">
        <v>221</v>
      </c>
      <c r="AU232" s="260" t="s">
        <v>81</v>
      </c>
      <c r="AV232" s="12" t="s">
        <v>79</v>
      </c>
      <c r="AW232" s="12" t="s">
        <v>35</v>
      </c>
      <c r="AX232" s="12" t="s">
        <v>72</v>
      </c>
      <c r="AY232" s="260" t="s">
        <v>210</v>
      </c>
    </row>
    <row r="233" s="12" customFormat="1">
      <c r="B233" s="251"/>
      <c r="C233" s="252"/>
      <c r="D233" s="248" t="s">
        <v>221</v>
      </c>
      <c r="E233" s="253" t="s">
        <v>21</v>
      </c>
      <c r="F233" s="254" t="s">
        <v>1698</v>
      </c>
      <c r="G233" s="252"/>
      <c r="H233" s="253" t="s">
        <v>21</v>
      </c>
      <c r="I233" s="255"/>
      <c r="J233" s="252"/>
      <c r="K233" s="252"/>
      <c r="L233" s="256"/>
      <c r="M233" s="257"/>
      <c r="N233" s="258"/>
      <c r="O233" s="258"/>
      <c r="P233" s="258"/>
      <c r="Q233" s="258"/>
      <c r="R233" s="258"/>
      <c r="S233" s="258"/>
      <c r="T233" s="259"/>
      <c r="AT233" s="260" t="s">
        <v>221</v>
      </c>
      <c r="AU233" s="260" t="s">
        <v>81</v>
      </c>
      <c r="AV233" s="12" t="s">
        <v>79</v>
      </c>
      <c r="AW233" s="12" t="s">
        <v>35</v>
      </c>
      <c r="AX233" s="12" t="s">
        <v>72</v>
      </c>
      <c r="AY233" s="260" t="s">
        <v>210</v>
      </c>
    </row>
    <row r="234" s="13" customFormat="1">
      <c r="B234" s="261"/>
      <c r="C234" s="262"/>
      <c r="D234" s="248" t="s">
        <v>221</v>
      </c>
      <c r="E234" s="263" t="s">
        <v>21</v>
      </c>
      <c r="F234" s="264" t="s">
        <v>1699</v>
      </c>
      <c r="G234" s="262"/>
      <c r="H234" s="265">
        <v>2.7999999999999998</v>
      </c>
      <c r="I234" s="266"/>
      <c r="J234" s="262"/>
      <c r="K234" s="262"/>
      <c r="L234" s="267"/>
      <c r="M234" s="268"/>
      <c r="N234" s="269"/>
      <c r="O234" s="269"/>
      <c r="P234" s="269"/>
      <c r="Q234" s="269"/>
      <c r="R234" s="269"/>
      <c r="S234" s="269"/>
      <c r="T234" s="270"/>
      <c r="AT234" s="271" t="s">
        <v>221</v>
      </c>
      <c r="AU234" s="271" t="s">
        <v>81</v>
      </c>
      <c r="AV234" s="13" t="s">
        <v>81</v>
      </c>
      <c r="AW234" s="13" t="s">
        <v>35</v>
      </c>
      <c r="AX234" s="13" t="s">
        <v>72</v>
      </c>
      <c r="AY234" s="271" t="s">
        <v>210</v>
      </c>
    </row>
    <row r="235" s="13" customFormat="1">
      <c r="B235" s="261"/>
      <c r="C235" s="262"/>
      <c r="D235" s="248" t="s">
        <v>221</v>
      </c>
      <c r="E235" s="263" t="s">
        <v>21</v>
      </c>
      <c r="F235" s="264" t="s">
        <v>1700</v>
      </c>
      <c r="G235" s="262"/>
      <c r="H235" s="265">
        <v>15.300000000000001</v>
      </c>
      <c r="I235" s="266"/>
      <c r="J235" s="262"/>
      <c r="K235" s="262"/>
      <c r="L235" s="267"/>
      <c r="M235" s="268"/>
      <c r="N235" s="269"/>
      <c r="O235" s="269"/>
      <c r="P235" s="269"/>
      <c r="Q235" s="269"/>
      <c r="R235" s="269"/>
      <c r="S235" s="269"/>
      <c r="T235" s="270"/>
      <c r="AT235" s="271" t="s">
        <v>221</v>
      </c>
      <c r="AU235" s="271" t="s">
        <v>81</v>
      </c>
      <c r="AV235" s="13" t="s">
        <v>81</v>
      </c>
      <c r="AW235" s="13" t="s">
        <v>35</v>
      </c>
      <c r="AX235" s="13" t="s">
        <v>72</v>
      </c>
      <c r="AY235" s="271" t="s">
        <v>210</v>
      </c>
    </row>
    <row r="236" s="13" customFormat="1">
      <c r="B236" s="261"/>
      <c r="C236" s="262"/>
      <c r="D236" s="248" t="s">
        <v>221</v>
      </c>
      <c r="E236" s="263" t="s">
        <v>21</v>
      </c>
      <c r="F236" s="264" t="s">
        <v>1701</v>
      </c>
      <c r="G236" s="262"/>
      <c r="H236" s="265">
        <v>8.4000000000000004</v>
      </c>
      <c r="I236" s="266"/>
      <c r="J236" s="262"/>
      <c r="K236" s="262"/>
      <c r="L236" s="267"/>
      <c r="M236" s="268"/>
      <c r="N236" s="269"/>
      <c r="O236" s="269"/>
      <c r="P236" s="269"/>
      <c r="Q236" s="269"/>
      <c r="R236" s="269"/>
      <c r="S236" s="269"/>
      <c r="T236" s="270"/>
      <c r="AT236" s="271" t="s">
        <v>221</v>
      </c>
      <c r="AU236" s="271" t="s">
        <v>81</v>
      </c>
      <c r="AV236" s="13" t="s">
        <v>81</v>
      </c>
      <c r="AW236" s="13" t="s">
        <v>35</v>
      </c>
      <c r="AX236" s="13" t="s">
        <v>72</v>
      </c>
      <c r="AY236" s="271" t="s">
        <v>210</v>
      </c>
    </row>
    <row r="237" s="15" customFormat="1">
      <c r="B237" s="294"/>
      <c r="C237" s="295"/>
      <c r="D237" s="248" t="s">
        <v>221</v>
      </c>
      <c r="E237" s="296" t="s">
        <v>21</v>
      </c>
      <c r="F237" s="297" t="s">
        <v>424</v>
      </c>
      <c r="G237" s="295"/>
      <c r="H237" s="298">
        <v>26.5</v>
      </c>
      <c r="I237" s="299"/>
      <c r="J237" s="295"/>
      <c r="K237" s="295"/>
      <c r="L237" s="300"/>
      <c r="M237" s="301"/>
      <c r="N237" s="302"/>
      <c r="O237" s="302"/>
      <c r="P237" s="302"/>
      <c r="Q237" s="302"/>
      <c r="R237" s="302"/>
      <c r="S237" s="302"/>
      <c r="T237" s="303"/>
      <c r="AT237" s="304" t="s">
        <v>221</v>
      </c>
      <c r="AU237" s="304" t="s">
        <v>81</v>
      </c>
      <c r="AV237" s="15" t="s">
        <v>233</v>
      </c>
      <c r="AW237" s="15" t="s">
        <v>35</v>
      </c>
      <c r="AX237" s="15" t="s">
        <v>72</v>
      </c>
      <c r="AY237" s="304" t="s">
        <v>210</v>
      </c>
    </row>
    <row r="238" s="12" customFormat="1">
      <c r="B238" s="251"/>
      <c r="C238" s="252"/>
      <c r="D238" s="248" t="s">
        <v>221</v>
      </c>
      <c r="E238" s="253" t="s">
        <v>21</v>
      </c>
      <c r="F238" s="254" t="s">
        <v>1702</v>
      </c>
      <c r="G238" s="252"/>
      <c r="H238" s="253" t="s">
        <v>21</v>
      </c>
      <c r="I238" s="255"/>
      <c r="J238" s="252"/>
      <c r="K238" s="252"/>
      <c r="L238" s="256"/>
      <c r="M238" s="257"/>
      <c r="N238" s="258"/>
      <c r="O238" s="258"/>
      <c r="P238" s="258"/>
      <c r="Q238" s="258"/>
      <c r="R238" s="258"/>
      <c r="S238" s="258"/>
      <c r="T238" s="259"/>
      <c r="AT238" s="260" t="s">
        <v>221</v>
      </c>
      <c r="AU238" s="260" t="s">
        <v>81</v>
      </c>
      <c r="AV238" s="12" t="s">
        <v>79</v>
      </c>
      <c r="AW238" s="12" t="s">
        <v>35</v>
      </c>
      <c r="AX238" s="12" t="s">
        <v>72</v>
      </c>
      <c r="AY238" s="260" t="s">
        <v>210</v>
      </c>
    </row>
    <row r="239" s="13" customFormat="1">
      <c r="B239" s="261"/>
      <c r="C239" s="262"/>
      <c r="D239" s="248" t="s">
        <v>221</v>
      </c>
      <c r="E239" s="263" t="s">
        <v>21</v>
      </c>
      <c r="F239" s="264" t="s">
        <v>1703</v>
      </c>
      <c r="G239" s="262"/>
      <c r="H239" s="265">
        <v>19.129999999999999</v>
      </c>
      <c r="I239" s="266"/>
      <c r="J239" s="262"/>
      <c r="K239" s="262"/>
      <c r="L239" s="267"/>
      <c r="M239" s="268"/>
      <c r="N239" s="269"/>
      <c r="O239" s="269"/>
      <c r="P239" s="269"/>
      <c r="Q239" s="269"/>
      <c r="R239" s="269"/>
      <c r="S239" s="269"/>
      <c r="T239" s="270"/>
      <c r="AT239" s="271" t="s">
        <v>221</v>
      </c>
      <c r="AU239" s="271" t="s">
        <v>81</v>
      </c>
      <c r="AV239" s="13" t="s">
        <v>81</v>
      </c>
      <c r="AW239" s="13" t="s">
        <v>35</v>
      </c>
      <c r="AX239" s="13" t="s">
        <v>72</v>
      </c>
      <c r="AY239" s="271" t="s">
        <v>210</v>
      </c>
    </row>
    <row r="240" s="12" customFormat="1">
      <c r="B240" s="251"/>
      <c r="C240" s="252"/>
      <c r="D240" s="248" t="s">
        <v>221</v>
      </c>
      <c r="E240" s="253" t="s">
        <v>21</v>
      </c>
      <c r="F240" s="254" t="s">
        <v>1704</v>
      </c>
      <c r="G240" s="252"/>
      <c r="H240" s="253" t="s">
        <v>21</v>
      </c>
      <c r="I240" s="255"/>
      <c r="J240" s="252"/>
      <c r="K240" s="252"/>
      <c r="L240" s="256"/>
      <c r="M240" s="257"/>
      <c r="N240" s="258"/>
      <c r="O240" s="258"/>
      <c r="P240" s="258"/>
      <c r="Q240" s="258"/>
      <c r="R240" s="258"/>
      <c r="S240" s="258"/>
      <c r="T240" s="259"/>
      <c r="AT240" s="260" t="s">
        <v>221</v>
      </c>
      <c r="AU240" s="260" t="s">
        <v>81</v>
      </c>
      <c r="AV240" s="12" t="s">
        <v>79</v>
      </c>
      <c r="AW240" s="12" t="s">
        <v>35</v>
      </c>
      <c r="AX240" s="12" t="s">
        <v>72</v>
      </c>
      <c r="AY240" s="260" t="s">
        <v>210</v>
      </c>
    </row>
    <row r="241" s="13" customFormat="1">
      <c r="B241" s="261"/>
      <c r="C241" s="262"/>
      <c r="D241" s="248" t="s">
        <v>221</v>
      </c>
      <c r="E241" s="263" t="s">
        <v>21</v>
      </c>
      <c r="F241" s="264" t="s">
        <v>1705</v>
      </c>
      <c r="G241" s="262"/>
      <c r="H241" s="265">
        <v>2.5</v>
      </c>
      <c r="I241" s="266"/>
      <c r="J241" s="262"/>
      <c r="K241" s="262"/>
      <c r="L241" s="267"/>
      <c r="M241" s="268"/>
      <c r="N241" s="269"/>
      <c r="O241" s="269"/>
      <c r="P241" s="269"/>
      <c r="Q241" s="269"/>
      <c r="R241" s="269"/>
      <c r="S241" s="269"/>
      <c r="T241" s="270"/>
      <c r="AT241" s="271" t="s">
        <v>221</v>
      </c>
      <c r="AU241" s="271" t="s">
        <v>81</v>
      </c>
      <c r="AV241" s="13" t="s">
        <v>81</v>
      </c>
      <c r="AW241" s="13" t="s">
        <v>35</v>
      </c>
      <c r="AX241" s="13" t="s">
        <v>72</v>
      </c>
      <c r="AY241" s="271" t="s">
        <v>210</v>
      </c>
    </row>
    <row r="242" s="12" customFormat="1">
      <c r="B242" s="251"/>
      <c r="C242" s="252"/>
      <c r="D242" s="248" t="s">
        <v>221</v>
      </c>
      <c r="E242" s="253" t="s">
        <v>21</v>
      </c>
      <c r="F242" s="254" t="s">
        <v>1706</v>
      </c>
      <c r="G242" s="252"/>
      <c r="H242" s="253" t="s">
        <v>21</v>
      </c>
      <c r="I242" s="255"/>
      <c r="J242" s="252"/>
      <c r="K242" s="252"/>
      <c r="L242" s="256"/>
      <c r="M242" s="257"/>
      <c r="N242" s="258"/>
      <c r="O242" s="258"/>
      <c r="P242" s="258"/>
      <c r="Q242" s="258"/>
      <c r="R242" s="258"/>
      <c r="S242" s="258"/>
      <c r="T242" s="259"/>
      <c r="AT242" s="260" t="s">
        <v>221</v>
      </c>
      <c r="AU242" s="260" t="s">
        <v>81</v>
      </c>
      <c r="AV242" s="12" t="s">
        <v>79</v>
      </c>
      <c r="AW242" s="12" t="s">
        <v>35</v>
      </c>
      <c r="AX242" s="12" t="s">
        <v>72</v>
      </c>
      <c r="AY242" s="260" t="s">
        <v>210</v>
      </c>
    </row>
    <row r="243" s="13" customFormat="1">
      <c r="B243" s="261"/>
      <c r="C243" s="262"/>
      <c r="D243" s="248" t="s">
        <v>221</v>
      </c>
      <c r="E243" s="263" t="s">
        <v>21</v>
      </c>
      <c r="F243" s="264" t="s">
        <v>1707</v>
      </c>
      <c r="G243" s="262"/>
      <c r="H243" s="265">
        <v>7.4000000000000004</v>
      </c>
      <c r="I243" s="266"/>
      <c r="J243" s="262"/>
      <c r="K243" s="262"/>
      <c r="L243" s="267"/>
      <c r="M243" s="268"/>
      <c r="N243" s="269"/>
      <c r="O243" s="269"/>
      <c r="P243" s="269"/>
      <c r="Q243" s="269"/>
      <c r="R243" s="269"/>
      <c r="S243" s="269"/>
      <c r="T243" s="270"/>
      <c r="AT243" s="271" t="s">
        <v>221</v>
      </c>
      <c r="AU243" s="271" t="s">
        <v>81</v>
      </c>
      <c r="AV243" s="13" t="s">
        <v>81</v>
      </c>
      <c r="AW243" s="13" t="s">
        <v>35</v>
      </c>
      <c r="AX243" s="13" t="s">
        <v>72</v>
      </c>
      <c r="AY243" s="271" t="s">
        <v>210</v>
      </c>
    </row>
    <row r="244" s="12" customFormat="1">
      <c r="B244" s="251"/>
      <c r="C244" s="252"/>
      <c r="D244" s="248" t="s">
        <v>221</v>
      </c>
      <c r="E244" s="253" t="s">
        <v>21</v>
      </c>
      <c r="F244" s="254" t="s">
        <v>1708</v>
      </c>
      <c r="G244" s="252"/>
      <c r="H244" s="253" t="s">
        <v>21</v>
      </c>
      <c r="I244" s="255"/>
      <c r="J244" s="252"/>
      <c r="K244" s="252"/>
      <c r="L244" s="256"/>
      <c r="M244" s="257"/>
      <c r="N244" s="258"/>
      <c r="O244" s="258"/>
      <c r="P244" s="258"/>
      <c r="Q244" s="258"/>
      <c r="R244" s="258"/>
      <c r="S244" s="258"/>
      <c r="T244" s="259"/>
      <c r="AT244" s="260" t="s">
        <v>221</v>
      </c>
      <c r="AU244" s="260" t="s">
        <v>81</v>
      </c>
      <c r="AV244" s="12" t="s">
        <v>79</v>
      </c>
      <c r="AW244" s="12" t="s">
        <v>35</v>
      </c>
      <c r="AX244" s="12" t="s">
        <v>72</v>
      </c>
      <c r="AY244" s="260" t="s">
        <v>210</v>
      </c>
    </row>
    <row r="245" s="13" customFormat="1">
      <c r="B245" s="261"/>
      <c r="C245" s="262"/>
      <c r="D245" s="248" t="s">
        <v>221</v>
      </c>
      <c r="E245" s="263" t="s">
        <v>21</v>
      </c>
      <c r="F245" s="264" t="s">
        <v>1709</v>
      </c>
      <c r="G245" s="262"/>
      <c r="H245" s="265">
        <v>48.130000000000003</v>
      </c>
      <c r="I245" s="266"/>
      <c r="J245" s="262"/>
      <c r="K245" s="262"/>
      <c r="L245" s="267"/>
      <c r="M245" s="268"/>
      <c r="N245" s="269"/>
      <c r="O245" s="269"/>
      <c r="P245" s="269"/>
      <c r="Q245" s="269"/>
      <c r="R245" s="269"/>
      <c r="S245" s="269"/>
      <c r="T245" s="270"/>
      <c r="AT245" s="271" t="s">
        <v>221</v>
      </c>
      <c r="AU245" s="271" t="s">
        <v>81</v>
      </c>
      <c r="AV245" s="13" t="s">
        <v>81</v>
      </c>
      <c r="AW245" s="13" t="s">
        <v>35</v>
      </c>
      <c r="AX245" s="13" t="s">
        <v>72</v>
      </c>
      <c r="AY245" s="271" t="s">
        <v>210</v>
      </c>
    </row>
    <row r="246" s="14" customFormat="1">
      <c r="B246" s="272"/>
      <c r="C246" s="273"/>
      <c r="D246" s="248" t="s">
        <v>221</v>
      </c>
      <c r="E246" s="274" t="s">
        <v>21</v>
      </c>
      <c r="F246" s="275" t="s">
        <v>227</v>
      </c>
      <c r="G246" s="273"/>
      <c r="H246" s="276">
        <v>103.66</v>
      </c>
      <c r="I246" s="277"/>
      <c r="J246" s="273"/>
      <c r="K246" s="273"/>
      <c r="L246" s="278"/>
      <c r="M246" s="279"/>
      <c r="N246" s="280"/>
      <c r="O246" s="280"/>
      <c r="P246" s="280"/>
      <c r="Q246" s="280"/>
      <c r="R246" s="280"/>
      <c r="S246" s="280"/>
      <c r="T246" s="281"/>
      <c r="AT246" s="282" t="s">
        <v>221</v>
      </c>
      <c r="AU246" s="282" t="s">
        <v>81</v>
      </c>
      <c r="AV246" s="14" t="s">
        <v>217</v>
      </c>
      <c r="AW246" s="14" t="s">
        <v>35</v>
      </c>
      <c r="AX246" s="14" t="s">
        <v>79</v>
      </c>
      <c r="AY246" s="282" t="s">
        <v>210</v>
      </c>
    </row>
    <row r="247" s="1" customFormat="1" ht="14.4" customHeight="1">
      <c r="B247" s="47"/>
      <c r="C247" s="284" t="s">
        <v>362</v>
      </c>
      <c r="D247" s="284" t="s">
        <v>328</v>
      </c>
      <c r="E247" s="285" t="s">
        <v>1710</v>
      </c>
      <c r="F247" s="286" t="s">
        <v>1711</v>
      </c>
      <c r="G247" s="287" t="s">
        <v>251</v>
      </c>
      <c r="H247" s="288">
        <v>27.824999999999999</v>
      </c>
      <c r="I247" s="289"/>
      <c r="J247" s="290">
        <f>ROUND(I247*H247,2)</f>
        <v>0</v>
      </c>
      <c r="K247" s="286" t="s">
        <v>216</v>
      </c>
      <c r="L247" s="291"/>
      <c r="M247" s="292" t="s">
        <v>21</v>
      </c>
      <c r="N247" s="293" t="s">
        <v>43</v>
      </c>
      <c r="O247" s="48"/>
      <c r="P247" s="245">
        <f>O247*H247</f>
        <v>0</v>
      </c>
      <c r="Q247" s="245">
        <v>3.0000000000000001E-05</v>
      </c>
      <c r="R247" s="245">
        <f>Q247*H247</f>
        <v>0.00083474999999999999</v>
      </c>
      <c r="S247" s="245">
        <v>0</v>
      </c>
      <c r="T247" s="246">
        <f>S247*H247</f>
        <v>0</v>
      </c>
      <c r="AR247" s="25" t="s">
        <v>262</v>
      </c>
      <c r="AT247" s="25" t="s">
        <v>328</v>
      </c>
      <c r="AU247" s="25" t="s">
        <v>81</v>
      </c>
      <c r="AY247" s="25" t="s">
        <v>210</v>
      </c>
      <c r="BE247" s="247">
        <f>IF(N247="základní",J247,0)</f>
        <v>0</v>
      </c>
      <c r="BF247" s="247">
        <f>IF(N247="snížená",J247,0)</f>
        <v>0</v>
      </c>
      <c r="BG247" s="247">
        <f>IF(N247="zákl. přenesená",J247,0)</f>
        <v>0</v>
      </c>
      <c r="BH247" s="247">
        <f>IF(N247="sníž. přenesená",J247,0)</f>
        <v>0</v>
      </c>
      <c r="BI247" s="247">
        <f>IF(N247="nulová",J247,0)</f>
        <v>0</v>
      </c>
      <c r="BJ247" s="25" t="s">
        <v>79</v>
      </c>
      <c r="BK247" s="247">
        <f>ROUND(I247*H247,2)</f>
        <v>0</v>
      </c>
      <c r="BL247" s="25" t="s">
        <v>217</v>
      </c>
      <c r="BM247" s="25" t="s">
        <v>1712</v>
      </c>
    </row>
    <row r="248" s="13" customFormat="1">
      <c r="B248" s="261"/>
      <c r="C248" s="262"/>
      <c r="D248" s="248" t="s">
        <v>221</v>
      </c>
      <c r="E248" s="262"/>
      <c r="F248" s="264" t="s">
        <v>1713</v>
      </c>
      <c r="G248" s="262"/>
      <c r="H248" s="265">
        <v>27.824999999999999</v>
      </c>
      <c r="I248" s="266"/>
      <c r="J248" s="262"/>
      <c r="K248" s="262"/>
      <c r="L248" s="267"/>
      <c r="M248" s="268"/>
      <c r="N248" s="269"/>
      <c r="O248" s="269"/>
      <c r="P248" s="269"/>
      <c r="Q248" s="269"/>
      <c r="R248" s="269"/>
      <c r="S248" s="269"/>
      <c r="T248" s="270"/>
      <c r="AT248" s="271" t="s">
        <v>221</v>
      </c>
      <c r="AU248" s="271" t="s">
        <v>81</v>
      </c>
      <c r="AV248" s="13" t="s">
        <v>81</v>
      </c>
      <c r="AW248" s="13" t="s">
        <v>6</v>
      </c>
      <c r="AX248" s="13" t="s">
        <v>79</v>
      </c>
      <c r="AY248" s="271" t="s">
        <v>210</v>
      </c>
    </row>
    <row r="249" s="1" customFormat="1" ht="14.4" customHeight="1">
      <c r="B249" s="47"/>
      <c r="C249" s="284" t="s">
        <v>368</v>
      </c>
      <c r="D249" s="284" t="s">
        <v>328</v>
      </c>
      <c r="E249" s="285" t="s">
        <v>1714</v>
      </c>
      <c r="F249" s="286" t="s">
        <v>1715</v>
      </c>
      <c r="G249" s="287" t="s">
        <v>251</v>
      </c>
      <c r="H249" s="288">
        <v>7.7699999999999996</v>
      </c>
      <c r="I249" s="289"/>
      <c r="J249" s="290">
        <f>ROUND(I249*H249,2)</f>
        <v>0</v>
      </c>
      <c r="K249" s="286" t="s">
        <v>216</v>
      </c>
      <c r="L249" s="291"/>
      <c r="M249" s="292" t="s">
        <v>21</v>
      </c>
      <c r="N249" s="293" t="s">
        <v>43</v>
      </c>
      <c r="O249" s="48"/>
      <c r="P249" s="245">
        <f>O249*H249</f>
        <v>0</v>
      </c>
      <c r="Q249" s="245">
        <v>3.0000000000000001E-05</v>
      </c>
      <c r="R249" s="245">
        <f>Q249*H249</f>
        <v>0.0002331</v>
      </c>
      <c r="S249" s="245">
        <v>0</v>
      </c>
      <c r="T249" s="246">
        <f>S249*H249</f>
        <v>0</v>
      </c>
      <c r="AR249" s="25" t="s">
        <v>262</v>
      </c>
      <c r="AT249" s="25" t="s">
        <v>328</v>
      </c>
      <c r="AU249" s="25" t="s">
        <v>81</v>
      </c>
      <c r="AY249" s="25" t="s">
        <v>210</v>
      </c>
      <c r="BE249" s="247">
        <f>IF(N249="základní",J249,0)</f>
        <v>0</v>
      </c>
      <c r="BF249" s="247">
        <f>IF(N249="snížená",J249,0)</f>
        <v>0</v>
      </c>
      <c r="BG249" s="247">
        <f>IF(N249="zákl. přenesená",J249,0)</f>
        <v>0</v>
      </c>
      <c r="BH249" s="247">
        <f>IF(N249="sníž. přenesená",J249,0)</f>
        <v>0</v>
      </c>
      <c r="BI249" s="247">
        <f>IF(N249="nulová",J249,0)</f>
        <v>0</v>
      </c>
      <c r="BJ249" s="25" t="s">
        <v>79</v>
      </c>
      <c r="BK249" s="247">
        <f>ROUND(I249*H249,2)</f>
        <v>0</v>
      </c>
      <c r="BL249" s="25" t="s">
        <v>217</v>
      </c>
      <c r="BM249" s="25" t="s">
        <v>1716</v>
      </c>
    </row>
    <row r="250" s="13" customFormat="1">
      <c r="B250" s="261"/>
      <c r="C250" s="262"/>
      <c r="D250" s="248" t="s">
        <v>221</v>
      </c>
      <c r="E250" s="262"/>
      <c r="F250" s="264" t="s">
        <v>1717</v>
      </c>
      <c r="G250" s="262"/>
      <c r="H250" s="265">
        <v>7.7699999999999996</v>
      </c>
      <c r="I250" s="266"/>
      <c r="J250" s="262"/>
      <c r="K250" s="262"/>
      <c r="L250" s="267"/>
      <c r="M250" s="268"/>
      <c r="N250" s="269"/>
      <c r="O250" s="269"/>
      <c r="P250" s="269"/>
      <c r="Q250" s="269"/>
      <c r="R250" s="269"/>
      <c r="S250" s="269"/>
      <c r="T250" s="270"/>
      <c r="AT250" s="271" t="s">
        <v>221</v>
      </c>
      <c r="AU250" s="271" t="s">
        <v>81</v>
      </c>
      <c r="AV250" s="13" t="s">
        <v>81</v>
      </c>
      <c r="AW250" s="13" t="s">
        <v>6</v>
      </c>
      <c r="AX250" s="13" t="s">
        <v>79</v>
      </c>
      <c r="AY250" s="271" t="s">
        <v>210</v>
      </c>
    </row>
    <row r="251" s="1" customFormat="1" ht="14.4" customHeight="1">
      <c r="B251" s="47"/>
      <c r="C251" s="284" t="s">
        <v>375</v>
      </c>
      <c r="D251" s="284" t="s">
        <v>328</v>
      </c>
      <c r="E251" s="285" t="s">
        <v>1718</v>
      </c>
      <c r="F251" s="286" t="s">
        <v>1719</v>
      </c>
      <c r="G251" s="287" t="s">
        <v>251</v>
      </c>
      <c r="H251" s="288">
        <v>2.625</v>
      </c>
      <c r="I251" s="289"/>
      <c r="J251" s="290">
        <f>ROUND(I251*H251,2)</f>
        <v>0</v>
      </c>
      <c r="K251" s="286" t="s">
        <v>216</v>
      </c>
      <c r="L251" s="291"/>
      <c r="M251" s="292" t="s">
        <v>21</v>
      </c>
      <c r="N251" s="293" t="s">
        <v>43</v>
      </c>
      <c r="O251" s="48"/>
      <c r="P251" s="245">
        <f>O251*H251</f>
        <v>0</v>
      </c>
      <c r="Q251" s="245">
        <v>0.00020000000000000001</v>
      </c>
      <c r="R251" s="245">
        <f>Q251*H251</f>
        <v>0.00052500000000000008</v>
      </c>
      <c r="S251" s="245">
        <v>0</v>
      </c>
      <c r="T251" s="246">
        <f>S251*H251</f>
        <v>0</v>
      </c>
      <c r="AR251" s="25" t="s">
        <v>262</v>
      </c>
      <c r="AT251" s="25" t="s">
        <v>328</v>
      </c>
      <c r="AU251" s="25" t="s">
        <v>81</v>
      </c>
      <c r="AY251" s="25" t="s">
        <v>210</v>
      </c>
      <c r="BE251" s="247">
        <f>IF(N251="základní",J251,0)</f>
        <v>0</v>
      </c>
      <c r="BF251" s="247">
        <f>IF(N251="snížená",J251,0)</f>
        <v>0</v>
      </c>
      <c r="BG251" s="247">
        <f>IF(N251="zákl. přenesená",J251,0)</f>
        <v>0</v>
      </c>
      <c r="BH251" s="247">
        <f>IF(N251="sníž. přenesená",J251,0)</f>
        <v>0</v>
      </c>
      <c r="BI251" s="247">
        <f>IF(N251="nulová",J251,0)</f>
        <v>0</v>
      </c>
      <c r="BJ251" s="25" t="s">
        <v>79</v>
      </c>
      <c r="BK251" s="247">
        <f>ROUND(I251*H251,2)</f>
        <v>0</v>
      </c>
      <c r="BL251" s="25" t="s">
        <v>217</v>
      </c>
      <c r="BM251" s="25" t="s">
        <v>1720</v>
      </c>
    </row>
    <row r="252" s="13" customFormat="1">
      <c r="B252" s="261"/>
      <c r="C252" s="262"/>
      <c r="D252" s="248" t="s">
        <v>221</v>
      </c>
      <c r="E252" s="262"/>
      <c r="F252" s="264" t="s">
        <v>1721</v>
      </c>
      <c r="G252" s="262"/>
      <c r="H252" s="265">
        <v>2.625</v>
      </c>
      <c r="I252" s="266"/>
      <c r="J252" s="262"/>
      <c r="K252" s="262"/>
      <c r="L252" s="267"/>
      <c r="M252" s="268"/>
      <c r="N252" s="269"/>
      <c r="O252" s="269"/>
      <c r="P252" s="269"/>
      <c r="Q252" s="269"/>
      <c r="R252" s="269"/>
      <c r="S252" s="269"/>
      <c r="T252" s="270"/>
      <c r="AT252" s="271" t="s">
        <v>221</v>
      </c>
      <c r="AU252" s="271" t="s">
        <v>81</v>
      </c>
      <c r="AV252" s="13" t="s">
        <v>81</v>
      </c>
      <c r="AW252" s="13" t="s">
        <v>6</v>
      </c>
      <c r="AX252" s="13" t="s">
        <v>79</v>
      </c>
      <c r="AY252" s="271" t="s">
        <v>210</v>
      </c>
    </row>
    <row r="253" s="1" customFormat="1" ht="14.4" customHeight="1">
      <c r="B253" s="47"/>
      <c r="C253" s="284" t="s">
        <v>383</v>
      </c>
      <c r="D253" s="284" t="s">
        <v>328</v>
      </c>
      <c r="E253" s="285" t="s">
        <v>1722</v>
      </c>
      <c r="F253" s="286" t="s">
        <v>1723</v>
      </c>
      <c r="G253" s="287" t="s">
        <v>251</v>
      </c>
      <c r="H253" s="288">
        <v>20.087</v>
      </c>
      <c r="I253" s="289"/>
      <c r="J253" s="290">
        <f>ROUND(I253*H253,2)</f>
        <v>0</v>
      </c>
      <c r="K253" s="286" t="s">
        <v>216</v>
      </c>
      <c r="L253" s="291"/>
      <c r="M253" s="292" t="s">
        <v>21</v>
      </c>
      <c r="N253" s="293" t="s">
        <v>43</v>
      </c>
      <c r="O253" s="48"/>
      <c r="P253" s="245">
        <f>O253*H253</f>
        <v>0</v>
      </c>
      <c r="Q253" s="245">
        <v>0.00029999999999999997</v>
      </c>
      <c r="R253" s="245">
        <f>Q253*H253</f>
        <v>0.0060260999999999995</v>
      </c>
      <c r="S253" s="245">
        <v>0</v>
      </c>
      <c r="T253" s="246">
        <f>S253*H253</f>
        <v>0</v>
      </c>
      <c r="AR253" s="25" t="s">
        <v>262</v>
      </c>
      <c r="AT253" s="25" t="s">
        <v>328</v>
      </c>
      <c r="AU253" s="25" t="s">
        <v>81</v>
      </c>
      <c r="AY253" s="25" t="s">
        <v>210</v>
      </c>
      <c r="BE253" s="247">
        <f>IF(N253="základní",J253,0)</f>
        <v>0</v>
      </c>
      <c r="BF253" s="247">
        <f>IF(N253="snížená",J253,0)</f>
        <v>0</v>
      </c>
      <c r="BG253" s="247">
        <f>IF(N253="zákl. přenesená",J253,0)</f>
        <v>0</v>
      </c>
      <c r="BH253" s="247">
        <f>IF(N253="sníž. přenesená",J253,0)</f>
        <v>0</v>
      </c>
      <c r="BI253" s="247">
        <f>IF(N253="nulová",J253,0)</f>
        <v>0</v>
      </c>
      <c r="BJ253" s="25" t="s">
        <v>79</v>
      </c>
      <c r="BK253" s="247">
        <f>ROUND(I253*H253,2)</f>
        <v>0</v>
      </c>
      <c r="BL253" s="25" t="s">
        <v>217</v>
      </c>
      <c r="BM253" s="25" t="s">
        <v>1724</v>
      </c>
    </row>
    <row r="254" s="13" customFormat="1">
      <c r="B254" s="261"/>
      <c r="C254" s="262"/>
      <c r="D254" s="248" t="s">
        <v>221</v>
      </c>
      <c r="E254" s="262"/>
      <c r="F254" s="264" t="s">
        <v>1725</v>
      </c>
      <c r="G254" s="262"/>
      <c r="H254" s="265">
        <v>20.087</v>
      </c>
      <c r="I254" s="266"/>
      <c r="J254" s="262"/>
      <c r="K254" s="262"/>
      <c r="L254" s="267"/>
      <c r="M254" s="268"/>
      <c r="N254" s="269"/>
      <c r="O254" s="269"/>
      <c r="P254" s="269"/>
      <c r="Q254" s="269"/>
      <c r="R254" s="269"/>
      <c r="S254" s="269"/>
      <c r="T254" s="270"/>
      <c r="AT254" s="271" t="s">
        <v>221</v>
      </c>
      <c r="AU254" s="271" t="s">
        <v>81</v>
      </c>
      <c r="AV254" s="13" t="s">
        <v>81</v>
      </c>
      <c r="AW254" s="13" t="s">
        <v>6</v>
      </c>
      <c r="AX254" s="13" t="s">
        <v>79</v>
      </c>
      <c r="AY254" s="271" t="s">
        <v>210</v>
      </c>
    </row>
    <row r="255" s="1" customFormat="1" ht="22.8" customHeight="1">
      <c r="B255" s="47"/>
      <c r="C255" s="284" t="s">
        <v>388</v>
      </c>
      <c r="D255" s="284" t="s">
        <v>328</v>
      </c>
      <c r="E255" s="285" t="s">
        <v>1726</v>
      </c>
      <c r="F255" s="286" t="s">
        <v>1727</v>
      </c>
      <c r="G255" s="287" t="s">
        <v>251</v>
      </c>
      <c r="H255" s="288">
        <v>50.536999999999999</v>
      </c>
      <c r="I255" s="289"/>
      <c r="J255" s="290">
        <f>ROUND(I255*H255,2)</f>
        <v>0</v>
      </c>
      <c r="K255" s="286" t="s">
        <v>216</v>
      </c>
      <c r="L255" s="291"/>
      <c r="M255" s="292" t="s">
        <v>21</v>
      </c>
      <c r="N255" s="293" t="s">
        <v>43</v>
      </c>
      <c r="O255" s="48"/>
      <c r="P255" s="245">
        <f>O255*H255</f>
        <v>0</v>
      </c>
      <c r="Q255" s="245">
        <v>4.0000000000000003E-05</v>
      </c>
      <c r="R255" s="245">
        <f>Q255*H255</f>
        <v>0.00202148</v>
      </c>
      <c r="S255" s="245">
        <v>0</v>
      </c>
      <c r="T255" s="246">
        <f>S255*H255</f>
        <v>0</v>
      </c>
      <c r="AR255" s="25" t="s">
        <v>262</v>
      </c>
      <c r="AT255" s="25" t="s">
        <v>328</v>
      </c>
      <c r="AU255" s="25" t="s">
        <v>81</v>
      </c>
      <c r="AY255" s="25" t="s">
        <v>210</v>
      </c>
      <c r="BE255" s="247">
        <f>IF(N255="základní",J255,0)</f>
        <v>0</v>
      </c>
      <c r="BF255" s="247">
        <f>IF(N255="snížená",J255,0)</f>
        <v>0</v>
      </c>
      <c r="BG255" s="247">
        <f>IF(N255="zákl. přenesená",J255,0)</f>
        <v>0</v>
      </c>
      <c r="BH255" s="247">
        <f>IF(N255="sníž. přenesená",J255,0)</f>
        <v>0</v>
      </c>
      <c r="BI255" s="247">
        <f>IF(N255="nulová",J255,0)</f>
        <v>0</v>
      </c>
      <c r="BJ255" s="25" t="s">
        <v>79</v>
      </c>
      <c r="BK255" s="247">
        <f>ROUND(I255*H255,2)</f>
        <v>0</v>
      </c>
      <c r="BL255" s="25" t="s">
        <v>217</v>
      </c>
      <c r="BM255" s="25" t="s">
        <v>1728</v>
      </c>
    </row>
    <row r="256" s="13" customFormat="1">
      <c r="B256" s="261"/>
      <c r="C256" s="262"/>
      <c r="D256" s="248" t="s">
        <v>221</v>
      </c>
      <c r="E256" s="262"/>
      <c r="F256" s="264" t="s">
        <v>1729</v>
      </c>
      <c r="G256" s="262"/>
      <c r="H256" s="265">
        <v>50.536999999999999</v>
      </c>
      <c r="I256" s="266"/>
      <c r="J256" s="262"/>
      <c r="K256" s="262"/>
      <c r="L256" s="267"/>
      <c r="M256" s="268"/>
      <c r="N256" s="269"/>
      <c r="O256" s="269"/>
      <c r="P256" s="269"/>
      <c r="Q256" s="269"/>
      <c r="R256" s="269"/>
      <c r="S256" s="269"/>
      <c r="T256" s="270"/>
      <c r="AT256" s="271" t="s">
        <v>221</v>
      </c>
      <c r="AU256" s="271" t="s">
        <v>81</v>
      </c>
      <c r="AV256" s="13" t="s">
        <v>81</v>
      </c>
      <c r="AW256" s="13" t="s">
        <v>6</v>
      </c>
      <c r="AX256" s="13" t="s">
        <v>79</v>
      </c>
      <c r="AY256" s="271" t="s">
        <v>210</v>
      </c>
    </row>
    <row r="257" s="1" customFormat="1" ht="22.8" customHeight="1">
      <c r="B257" s="47"/>
      <c r="C257" s="236" t="s">
        <v>394</v>
      </c>
      <c r="D257" s="236" t="s">
        <v>212</v>
      </c>
      <c r="E257" s="237" t="s">
        <v>1730</v>
      </c>
      <c r="F257" s="238" t="s">
        <v>1731</v>
      </c>
      <c r="G257" s="239" t="s">
        <v>215</v>
      </c>
      <c r="H257" s="240">
        <v>160.09100000000001</v>
      </c>
      <c r="I257" s="241"/>
      <c r="J257" s="242">
        <f>ROUND(I257*H257,2)</f>
        <v>0</v>
      </c>
      <c r="K257" s="238" t="s">
        <v>21</v>
      </c>
      <c r="L257" s="73"/>
      <c r="M257" s="243" t="s">
        <v>21</v>
      </c>
      <c r="N257" s="244" t="s">
        <v>43</v>
      </c>
      <c r="O257" s="48"/>
      <c r="P257" s="245">
        <f>O257*H257</f>
        <v>0</v>
      </c>
      <c r="Q257" s="245">
        <v>0.0026800000000000001</v>
      </c>
      <c r="R257" s="245">
        <f>Q257*H257</f>
        <v>0.42904388000000004</v>
      </c>
      <c r="S257" s="245">
        <v>0</v>
      </c>
      <c r="T257" s="246">
        <f>S257*H257</f>
        <v>0</v>
      </c>
      <c r="AR257" s="25" t="s">
        <v>217</v>
      </c>
      <c r="AT257" s="25" t="s">
        <v>212</v>
      </c>
      <c r="AU257" s="25" t="s">
        <v>81</v>
      </c>
      <c r="AY257" s="25" t="s">
        <v>210</v>
      </c>
      <c r="BE257" s="247">
        <f>IF(N257="základní",J257,0)</f>
        <v>0</v>
      </c>
      <c r="BF257" s="247">
        <f>IF(N257="snížená",J257,0)</f>
        <v>0</v>
      </c>
      <c r="BG257" s="247">
        <f>IF(N257="zákl. přenesená",J257,0)</f>
        <v>0</v>
      </c>
      <c r="BH257" s="247">
        <f>IF(N257="sníž. přenesená",J257,0)</f>
        <v>0</v>
      </c>
      <c r="BI257" s="247">
        <f>IF(N257="nulová",J257,0)</f>
        <v>0</v>
      </c>
      <c r="BJ257" s="25" t="s">
        <v>79</v>
      </c>
      <c r="BK257" s="247">
        <f>ROUND(I257*H257,2)</f>
        <v>0</v>
      </c>
      <c r="BL257" s="25" t="s">
        <v>217</v>
      </c>
      <c r="BM257" s="25" t="s">
        <v>1732</v>
      </c>
    </row>
    <row r="258" s="12" customFormat="1">
      <c r="B258" s="251"/>
      <c r="C258" s="252"/>
      <c r="D258" s="248" t="s">
        <v>221</v>
      </c>
      <c r="E258" s="253" t="s">
        <v>21</v>
      </c>
      <c r="F258" s="254" t="s">
        <v>1670</v>
      </c>
      <c r="G258" s="252"/>
      <c r="H258" s="253" t="s">
        <v>21</v>
      </c>
      <c r="I258" s="255"/>
      <c r="J258" s="252"/>
      <c r="K258" s="252"/>
      <c r="L258" s="256"/>
      <c r="M258" s="257"/>
      <c r="N258" s="258"/>
      <c r="O258" s="258"/>
      <c r="P258" s="258"/>
      <c r="Q258" s="258"/>
      <c r="R258" s="258"/>
      <c r="S258" s="258"/>
      <c r="T258" s="259"/>
      <c r="AT258" s="260" t="s">
        <v>221</v>
      </c>
      <c r="AU258" s="260" t="s">
        <v>81</v>
      </c>
      <c r="AV258" s="12" t="s">
        <v>79</v>
      </c>
      <c r="AW258" s="12" t="s">
        <v>35</v>
      </c>
      <c r="AX258" s="12" t="s">
        <v>72</v>
      </c>
      <c r="AY258" s="260" t="s">
        <v>210</v>
      </c>
    </row>
    <row r="259" s="13" customFormat="1">
      <c r="B259" s="261"/>
      <c r="C259" s="262"/>
      <c r="D259" s="248" t="s">
        <v>221</v>
      </c>
      <c r="E259" s="263" t="s">
        <v>21</v>
      </c>
      <c r="F259" s="264" t="s">
        <v>1671</v>
      </c>
      <c r="G259" s="262"/>
      <c r="H259" s="265">
        <v>153.24600000000001</v>
      </c>
      <c r="I259" s="266"/>
      <c r="J259" s="262"/>
      <c r="K259" s="262"/>
      <c r="L259" s="267"/>
      <c r="M259" s="268"/>
      <c r="N259" s="269"/>
      <c r="O259" s="269"/>
      <c r="P259" s="269"/>
      <c r="Q259" s="269"/>
      <c r="R259" s="269"/>
      <c r="S259" s="269"/>
      <c r="T259" s="270"/>
      <c r="AT259" s="271" t="s">
        <v>221</v>
      </c>
      <c r="AU259" s="271" t="s">
        <v>81</v>
      </c>
      <c r="AV259" s="13" t="s">
        <v>81</v>
      </c>
      <c r="AW259" s="13" t="s">
        <v>35</v>
      </c>
      <c r="AX259" s="13" t="s">
        <v>72</v>
      </c>
      <c r="AY259" s="271" t="s">
        <v>210</v>
      </c>
    </row>
    <row r="260" s="13" customFormat="1">
      <c r="B260" s="261"/>
      <c r="C260" s="262"/>
      <c r="D260" s="248" t="s">
        <v>221</v>
      </c>
      <c r="E260" s="263" t="s">
        <v>21</v>
      </c>
      <c r="F260" s="264" t="s">
        <v>1672</v>
      </c>
      <c r="G260" s="262"/>
      <c r="H260" s="265">
        <v>6.8449999999999998</v>
      </c>
      <c r="I260" s="266"/>
      <c r="J260" s="262"/>
      <c r="K260" s="262"/>
      <c r="L260" s="267"/>
      <c r="M260" s="268"/>
      <c r="N260" s="269"/>
      <c r="O260" s="269"/>
      <c r="P260" s="269"/>
      <c r="Q260" s="269"/>
      <c r="R260" s="269"/>
      <c r="S260" s="269"/>
      <c r="T260" s="270"/>
      <c r="AT260" s="271" t="s">
        <v>221</v>
      </c>
      <c r="AU260" s="271" t="s">
        <v>81</v>
      </c>
      <c r="AV260" s="13" t="s">
        <v>81</v>
      </c>
      <c r="AW260" s="13" t="s">
        <v>35</v>
      </c>
      <c r="AX260" s="13" t="s">
        <v>72</v>
      </c>
      <c r="AY260" s="271" t="s">
        <v>210</v>
      </c>
    </row>
    <row r="261" s="14" customFormat="1">
      <c r="B261" s="272"/>
      <c r="C261" s="273"/>
      <c r="D261" s="248" t="s">
        <v>221</v>
      </c>
      <c r="E261" s="274" t="s">
        <v>21</v>
      </c>
      <c r="F261" s="275" t="s">
        <v>227</v>
      </c>
      <c r="G261" s="273"/>
      <c r="H261" s="276">
        <v>160.09100000000001</v>
      </c>
      <c r="I261" s="277"/>
      <c r="J261" s="273"/>
      <c r="K261" s="273"/>
      <c r="L261" s="278"/>
      <c r="M261" s="279"/>
      <c r="N261" s="280"/>
      <c r="O261" s="280"/>
      <c r="P261" s="280"/>
      <c r="Q261" s="280"/>
      <c r="R261" s="280"/>
      <c r="S261" s="280"/>
      <c r="T261" s="281"/>
      <c r="AT261" s="282" t="s">
        <v>221</v>
      </c>
      <c r="AU261" s="282" t="s">
        <v>81</v>
      </c>
      <c r="AV261" s="14" t="s">
        <v>217</v>
      </c>
      <c r="AW261" s="14" t="s">
        <v>35</v>
      </c>
      <c r="AX261" s="14" t="s">
        <v>79</v>
      </c>
      <c r="AY261" s="282" t="s">
        <v>210</v>
      </c>
    </row>
    <row r="262" s="1" customFormat="1" ht="22.8" customHeight="1">
      <c r="B262" s="47"/>
      <c r="C262" s="236" t="s">
        <v>400</v>
      </c>
      <c r="D262" s="236" t="s">
        <v>212</v>
      </c>
      <c r="E262" s="237" t="s">
        <v>1733</v>
      </c>
      <c r="F262" s="238" t="s">
        <v>1734</v>
      </c>
      <c r="G262" s="239" t="s">
        <v>258</v>
      </c>
      <c r="H262" s="240">
        <v>2.899</v>
      </c>
      <c r="I262" s="241"/>
      <c r="J262" s="242">
        <f>ROUND(I262*H262,2)</f>
        <v>0</v>
      </c>
      <c r="K262" s="238" t="s">
        <v>216</v>
      </c>
      <c r="L262" s="73"/>
      <c r="M262" s="243" t="s">
        <v>21</v>
      </c>
      <c r="N262" s="244" t="s">
        <v>43</v>
      </c>
      <c r="O262" s="48"/>
      <c r="P262" s="245">
        <f>O262*H262</f>
        <v>0</v>
      </c>
      <c r="Q262" s="245">
        <v>2.2563399999999998</v>
      </c>
      <c r="R262" s="245">
        <f>Q262*H262</f>
        <v>6.5411296599999993</v>
      </c>
      <c r="S262" s="245">
        <v>0</v>
      </c>
      <c r="T262" s="246">
        <f>S262*H262</f>
        <v>0</v>
      </c>
      <c r="AR262" s="25" t="s">
        <v>217</v>
      </c>
      <c r="AT262" s="25" t="s">
        <v>212</v>
      </c>
      <c r="AU262" s="25" t="s">
        <v>81</v>
      </c>
      <c r="AY262" s="25" t="s">
        <v>210</v>
      </c>
      <c r="BE262" s="247">
        <f>IF(N262="základní",J262,0)</f>
        <v>0</v>
      </c>
      <c r="BF262" s="247">
        <f>IF(N262="snížená",J262,0)</f>
        <v>0</v>
      </c>
      <c r="BG262" s="247">
        <f>IF(N262="zákl. přenesená",J262,0)</f>
        <v>0</v>
      </c>
      <c r="BH262" s="247">
        <f>IF(N262="sníž. přenesená",J262,0)</f>
        <v>0</v>
      </c>
      <c r="BI262" s="247">
        <f>IF(N262="nulová",J262,0)</f>
        <v>0</v>
      </c>
      <c r="BJ262" s="25" t="s">
        <v>79</v>
      </c>
      <c r="BK262" s="247">
        <f>ROUND(I262*H262,2)</f>
        <v>0</v>
      </c>
      <c r="BL262" s="25" t="s">
        <v>217</v>
      </c>
      <c r="BM262" s="25" t="s">
        <v>1735</v>
      </c>
    </row>
    <row r="263" s="1" customFormat="1">
      <c r="B263" s="47"/>
      <c r="C263" s="75"/>
      <c r="D263" s="248" t="s">
        <v>219</v>
      </c>
      <c r="E263" s="75"/>
      <c r="F263" s="249" t="s">
        <v>1159</v>
      </c>
      <c r="G263" s="75"/>
      <c r="H263" s="75"/>
      <c r="I263" s="204"/>
      <c r="J263" s="75"/>
      <c r="K263" s="75"/>
      <c r="L263" s="73"/>
      <c r="M263" s="250"/>
      <c r="N263" s="48"/>
      <c r="O263" s="48"/>
      <c r="P263" s="48"/>
      <c r="Q263" s="48"/>
      <c r="R263" s="48"/>
      <c r="S263" s="48"/>
      <c r="T263" s="96"/>
      <c r="AT263" s="25" t="s">
        <v>219</v>
      </c>
      <c r="AU263" s="25" t="s">
        <v>81</v>
      </c>
    </row>
    <row r="264" s="12" customFormat="1">
      <c r="B264" s="251"/>
      <c r="C264" s="252"/>
      <c r="D264" s="248" t="s">
        <v>221</v>
      </c>
      <c r="E264" s="253" t="s">
        <v>21</v>
      </c>
      <c r="F264" s="254" t="s">
        <v>1600</v>
      </c>
      <c r="G264" s="252"/>
      <c r="H264" s="253" t="s">
        <v>21</v>
      </c>
      <c r="I264" s="255"/>
      <c r="J264" s="252"/>
      <c r="K264" s="252"/>
      <c r="L264" s="256"/>
      <c r="M264" s="257"/>
      <c r="N264" s="258"/>
      <c r="O264" s="258"/>
      <c r="P264" s="258"/>
      <c r="Q264" s="258"/>
      <c r="R264" s="258"/>
      <c r="S264" s="258"/>
      <c r="T264" s="259"/>
      <c r="AT264" s="260" t="s">
        <v>221</v>
      </c>
      <c r="AU264" s="260" t="s">
        <v>81</v>
      </c>
      <c r="AV264" s="12" t="s">
        <v>79</v>
      </c>
      <c r="AW264" s="12" t="s">
        <v>35</v>
      </c>
      <c r="AX264" s="12" t="s">
        <v>72</v>
      </c>
      <c r="AY264" s="260" t="s">
        <v>210</v>
      </c>
    </row>
    <row r="265" s="13" customFormat="1">
      <c r="B265" s="261"/>
      <c r="C265" s="262"/>
      <c r="D265" s="248" t="s">
        <v>221</v>
      </c>
      <c r="E265" s="263" t="s">
        <v>21</v>
      </c>
      <c r="F265" s="264" t="s">
        <v>1736</v>
      </c>
      <c r="G265" s="262"/>
      <c r="H265" s="265">
        <v>0.47399999999999998</v>
      </c>
      <c r="I265" s="266"/>
      <c r="J265" s="262"/>
      <c r="K265" s="262"/>
      <c r="L265" s="267"/>
      <c r="M265" s="268"/>
      <c r="N265" s="269"/>
      <c r="O265" s="269"/>
      <c r="P265" s="269"/>
      <c r="Q265" s="269"/>
      <c r="R265" s="269"/>
      <c r="S265" s="269"/>
      <c r="T265" s="270"/>
      <c r="AT265" s="271" t="s">
        <v>221</v>
      </c>
      <c r="AU265" s="271" t="s">
        <v>81</v>
      </c>
      <c r="AV265" s="13" t="s">
        <v>81</v>
      </c>
      <c r="AW265" s="13" t="s">
        <v>35</v>
      </c>
      <c r="AX265" s="13" t="s">
        <v>72</v>
      </c>
      <c r="AY265" s="271" t="s">
        <v>210</v>
      </c>
    </row>
    <row r="266" s="13" customFormat="1">
      <c r="B266" s="261"/>
      <c r="C266" s="262"/>
      <c r="D266" s="248" t="s">
        <v>221</v>
      </c>
      <c r="E266" s="263" t="s">
        <v>21</v>
      </c>
      <c r="F266" s="264" t="s">
        <v>1737</v>
      </c>
      <c r="G266" s="262"/>
      <c r="H266" s="265">
        <v>0.42099999999999999</v>
      </c>
      <c r="I266" s="266"/>
      <c r="J266" s="262"/>
      <c r="K266" s="262"/>
      <c r="L266" s="267"/>
      <c r="M266" s="268"/>
      <c r="N266" s="269"/>
      <c r="O266" s="269"/>
      <c r="P266" s="269"/>
      <c r="Q266" s="269"/>
      <c r="R266" s="269"/>
      <c r="S266" s="269"/>
      <c r="T266" s="270"/>
      <c r="AT266" s="271" t="s">
        <v>221</v>
      </c>
      <c r="AU266" s="271" t="s">
        <v>81</v>
      </c>
      <c r="AV266" s="13" t="s">
        <v>81</v>
      </c>
      <c r="AW266" s="13" t="s">
        <v>35</v>
      </c>
      <c r="AX266" s="13" t="s">
        <v>72</v>
      </c>
      <c r="AY266" s="271" t="s">
        <v>210</v>
      </c>
    </row>
    <row r="267" s="13" customFormat="1">
      <c r="B267" s="261"/>
      <c r="C267" s="262"/>
      <c r="D267" s="248" t="s">
        <v>221</v>
      </c>
      <c r="E267" s="263" t="s">
        <v>21</v>
      </c>
      <c r="F267" s="264" t="s">
        <v>1738</v>
      </c>
      <c r="G267" s="262"/>
      <c r="H267" s="265">
        <v>0.40300000000000002</v>
      </c>
      <c r="I267" s="266"/>
      <c r="J267" s="262"/>
      <c r="K267" s="262"/>
      <c r="L267" s="267"/>
      <c r="M267" s="268"/>
      <c r="N267" s="269"/>
      <c r="O267" s="269"/>
      <c r="P267" s="269"/>
      <c r="Q267" s="269"/>
      <c r="R267" s="269"/>
      <c r="S267" s="269"/>
      <c r="T267" s="270"/>
      <c r="AT267" s="271" t="s">
        <v>221</v>
      </c>
      <c r="AU267" s="271" t="s">
        <v>81</v>
      </c>
      <c r="AV267" s="13" t="s">
        <v>81</v>
      </c>
      <c r="AW267" s="13" t="s">
        <v>35</v>
      </c>
      <c r="AX267" s="13" t="s">
        <v>72</v>
      </c>
      <c r="AY267" s="271" t="s">
        <v>210</v>
      </c>
    </row>
    <row r="268" s="13" customFormat="1">
      <c r="B268" s="261"/>
      <c r="C268" s="262"/>
      <c r="D268" s="248" t="s">
        <v>221</v>
      </c>
      <c r="E268" s="263" t="s">
        <v>21</v>
      </c>
      <c r="F268" s="264" t="s">
        <v>1739</v>
      </c>
      <c r="G268" s="262"/>
      <c r="H268" s="265">
        <v>0.83799999999999997</v>
      </c>
      <c r="I268" s="266"/>
      <c r="J268" s="262"/>
      <c r="K268" s="262"/>
      <c r="L268" s="267"/>
      <c r="M268" s="268"/>
      <c r="N268" s="269"/>
      <c r="O268" s="269"/>
      <c r="P268" s="269"/>
      <c r="Q268" s="269"/>
      <c r="R268" s="269"/>
      <c r="S268" s="269"/>
      <c r="T268" s="270"/>
      <c r="AT268" s="271" t="s">
        <v>221</v>
      </c>
      <c r="AU268" s="271" t="s">
        <v>81</v>
      </c>
      <c r="AV268" s="13" t="s">
        <v>81</v>
      </c>
      <c r="AW268" s="13" t="s">
        <v>35</v>
      </c>
      <c r="AX268" s="13" t="s">
        <v>72</v>
      </c>
      <c r="AY268" s="271" t="s">
        <v>210</v>
      </c>
    </row>
    <row r="269" s="13" customFormat="1">
      <c r="B269" s="261"/>
      <c r="C269" s="262"/>
      <c r="D269" s="248" t="s">
        <v>221</v>
      </c>
      <c r="E269" s="263" t="s">
        <v>21</v>
      </c>
      <c r="F269" s="264" t="s">
        <v>1740</v>
      </c>
      <c r="G269" s="262"/>
      <c r="H269" s="265">
        <v>0.76300000000000001</v>
      </c>
      <c r="I269" s="266"/>
      <c r="J269" s="262"/>
      <c r="K269" s="262"/>
      <c r="L269" s="267"/>
      <c r="M269" s="268"/>
      <c r="N269" s="269"/>
      <c r="O269" s="269"/>
      <c r="P269" s="269"/>
      <c r="Q269" s="269"/>
      <c r="R269" s="269"/>
      <c r="S269" s="269"/>
      <c r="T269" s="270"/>
      <c r="AT269" s="271" t="s">
        <v>221</v>
      </c>
      <c r="AU269" s="271" t="s">
        <v>81</v>
      </c>
      <c r="AV269" s="13" t="s">
        <v>81</v>
      </c>
      <c r="AW269" s="13" t="s">
        <v>35</v>
      </c>
      <c r="AX269" s="13" t="s">
        <v>72</v>
      </c>
      <c r="AY269" s="271" t="s">
        <v>210</v>
      </c>
    </row>
    <row r="270" s="14" customFormat="1">
      <c r="B270" s="272"/>
      <c r="C270" s="273"/>
      <c r="D270" s="248" t="s">
        <v>221</v>
      </c>
      <c r="E270" s="274" t="s">
        <v>21</v>
      </c>
      <c r="F270" s="275" t="s">
        <v>227</v>
      </c>
      <c r="G270" s="273"/>
      <c r="H270" s="276">
        <v>2.899</v>
      </c>
      <c r="I270" s="277"/>
      <c r="J270" s="273"/>
      <c r="K270" s="273"/>
      <c r="L270" s="278"/>
      <c r="M270" s="279"/>
      <c r="N270" s="280"/>
      <c r="O270" s="280"/>
      <c r="P270" s="280"/>
      <c r="Q270" s="280"/>
      <c r="R270" s="280"/>
      <c r="S270" s="280"/>
      <c r="T270" s="281"/>
      <c r="AT270" s="282" t="s">
        <v>221</v>
      </c>
      <c r="AU270" s="282" t="s">
        <v>81</v>
      </c>
      <c r="AV270" s="14" t="s">
        <v>217</v>
      </c>
      <c r="AW270" s="14" t="s">
        <v>35</v>
      </c>
      <c r="AX270" s="14" t="s">
        <v>79</v>
      </c>
      <c r="AY270" s="282" t="s">
        <v>210</v>
      </c>
    </row>
    <row r="271" s="11" customFormat="1" ht="29.88" customHeight="1">
      <c r="B271" s="220"/>
      <c r="C271" s="221"/>
      <c r="D271" s="222" t="s">
        <v>71</v>
      </c>
      <c r="E271" s="234" t="s">
        <v>270</v>
      </c>
      <c r="F271" s="234" t="s">
        <v>393</v>
      </c>
      <c r="G271" s="221"/>
      <c r="H271" s="221"/>
      <c r="I271" s="224"/>
      <c r="J271" s="235">
        <f>BK271</f>
        <v>0</v>
      </c>
      <c r="K271" s="221"/>
      <c r="L271" s="226"/>
      <c r="M271" s="227"/>
      <c r="N271" s="228"/>
      <c r="O271" s="228"/>
      <c r="P271" s="229">
        <f>SUM(P272:P288)</f>
        <v>0</v>
      </c>
      <c r="Q271" s="228"/>
      <c r="R271" s="229">
        <f>SUM(R272:R288)</f>
        <v>0.016289168</v>
      </c>
      <c r="S271" s="228"/>
      <c r="T271" s="230">
        <f>SUM(T272:T288)</f>
        <v>0</v>
      </c>
      <c r="AR271" s="231" t="s">
        <v>79</v>
      </c>
      <c r="AT271" s="232" t="s">
        <v>71</v>
      </c>
      <c r="AU271" s="232" t="s">
        <v>79</v>
      </c>
      <c r="AY271" s="231" t="s">
        <v>210</v>
      </c>
      <c r="BK271" s="233">
        <f>SUM(BK272:BK288)</f>
        <v>0</v>
      </c>
    </row>
    <row r="272" s="1" customFormat="1" ht="34.2" customHeight="1">
      <c r="B272" s="47"/>
      <c r="C272" s="236" t="s">
        <v>406</v>
      </c>
      <c r="D272" s="236" t="s">
        <v>212</v>
      </c>
      <c r="E272" s="237" t="s">
        <v>1741</v>
      </c>
      <c r="F272" s="238" t="s">
        <v>1742</v>
      </c>
      <c r="G272" s="239" t="s">
        <v>215</v>
      </c>
      <c r="H272" s="240">
        <v>220.631</v>
      </c>
      <c r="I272" s="241"/>
      <c r="J272" s="242">
        <f>ROUND(I272*H272,2)</f>
        <v>0</v>
      </c>
      <c r="K272" s="238" t="s">
        <v>216</v>
      </c>
      <c r="L272" s="73"/>
      <c r="M272" s="243" t="s">
        <v>21</v>
      </c>
      <c r="N272" s="244" t="s">
        <v>43</v>
      </c>
      <c r="O272" s="48"/>
      <c r="P272" s="245">
        <f>O272*H272</f>
        <v>0</v>
      </c>
      <c r="Q272" s="245">
        <v>0</v>
      </c>
      <c r="R272" s="245">
        <f>Q272*H272</f>
        <v>0</v>
      </c>
      <c r="S272" s="245">
        <v>0</v>
      </c>
      <c r="T272" s="246">
        <f>S272*H272</f>
        <v>0</v>
      </c>
      <c r="AR272" s="25" t="s">
        <v>217</v>
      </c>
      <c r="AT272" s="25" t="s">
        <v>212</v>
      </c>
      <c r="AU272" s="25" t="s">
        <v>81</v>
      </c>
      <c r="AY272" s="25" t="s">
        <v>210</v>
      </c>
      <c r="BE272" s="247">
        <f>IF(N272="základní",J272,0)</f>
        <v>0</v>
      </c>
      <c r="BF272" s="247">
        <f>IF(N272="snížená",J272,0)</f>
        <v>0</v>
      </c>
      <c r="BG272" s="247">
        <f>IF(N272="zákl. přenesená",J272,0)</f>
        <v>0</v>
      </c>
      <c r="BH272" s="247">
        <f>IF(N272="sníž. přenesená",J272,0)</f>
        <v>0</v>
      </c>
      <c r="BI272" s="247">
        <f>IF(N272="nulová",J272,0)</f>
        <v>0</v>
      </c>
      <c r="BJ272" s="25" t="s">
        <v>79</v>
      </c>
      <c r="BK272" s="247">
        <f>ROUND(I272*H272,2)</f>
        <v>0</v>
      </c>
      <c r="BL272" s="25" t="s">
        <v>217</v>
      </c>
      <c r="BM272" s="25" t="s">
        <v>1743</v>
      </c>
    </row>
    <row r="273" s="1" customFormat="1">
      <c r="B273" s="47"/>
      <c r="C273" s="75"/>
      <c r="D273" s="248" t="s">
        <v>219</v>
      </c>
      <c r="E273" s="75"/>
      <c r="F273" s="249" t="s">
        <v>1744</v>
      </c>
      <c r="G273" s="75"/>
      <c r="H273" s="75"/>
      <c r="I273" s="204"/>
      <c r="J273" s="75"/>
      <c r="K273" s="75"/>
      <c r="L273" s="73"/>
      <c r="M273" s="250"/>
      <c r="N273" s="48"/>
      <c r="O273" s="48"/>
      <c r="P273" s="48"/>
      <c r="Q273" s="48"/>
      <c r="R273" s="48"/>
      <c r="S273" s="48"/>
      <c r="T273" s="96"/>
      <c r="AT273" s="25" t="s">
        <v>219</v>
      </c>
      <c r="AU273" s="25" t="s">
        <v>81</v>
      </c>
    </row>
    <row r="274" s="12" customFormat="1">
      <c r="B274" s="251"/>
      <c r="C274" s="252"/>
      <c r="D274" s="248" t="s">
        <v>221</v>
      </c>
      <c r="E274" s="253" t="s">
        <v>21</v>
      </c>
      <c r="F274" s="254" t="s">
        <v>1670</v>
      </c>
      <c r="G274" s="252"/>
      <c r="H274" s="253" t="s">
        <v>21</v>
      </c>
      <c r="I274" s="255"/>
      <c r="J274" s="252"/>
      <c r="K274" s="252"/>
      <c r="L274" s="256"/>
      <c r="M274" s="257"/>
      <c r="N274" s="258"/>
      <c r="O274" s="258"/>
      <c r="P274" s="258"/>
      <c r="Q274" s="258"/>
      <c r="R274" s="258"/>
      <c r="S274" s="258"/>
      <c r="T274" s="259"/>
      <c r="AT274" s="260" t="s">
        <v>221</v>
      </c>
      <c r="AU274" s="260" t="s">
        <v>81</v>
      </c>
      <c r="AV274" s="12" t="s">
        <v>79</v>
      </c>
      <c r="AW274" s="12" t="s">
        <v>35</v>
      </c>
      <c r="AX274" s="12" t="s">
        <v>72</v>
      </c>
      <c r="AY274" s="260" t="s">
        <v>210</v>
      </c>
    </row>
    <row r="275" s="13" customFormat="1">
      <c r="B275" s="261"/>
      <c r="C275" s="262"/>
      <c r="D275" s="248" t="s">
        <v>221</v>
      </c>
      <c r="E275" s="263" t="s">
        <v>21</v>
      </c>
      <c r="F275" s="264" t="s">
        <v>1745</v>
      </c>
      <c r="G275" s="262"/>
      <c r="H275" s="265">
        <v>220.631</v>
      </c>
      <c r="I275" s="266"/>
      <c r="J275" s="262"/>
      <c r="K275" s="262"/>
      <c r="L275" s="267"/>
      <c r="M275" s="268"/>
      <c r="N275" s="269"/>
      <c r="O275" s="269"/>
      <c r="P275" s="269"/>
      <c r="Q275" s="269"/>
      <c r="R275" s="269"/>
      <c r="S275" s="269"/>
      <c r="T275" s="270"/>
      <c r="AT275" s="271" t="s">
        <v>221</v>
      </c>
      <c r="AU275" s="271" t="s">
        <v>81</v>
      </c>
      <c r="AV275" s="13" t="s">
        <v>81</v>
      </c>
      <c r="AW275" s="13" t="s">
        <v>35</v>
      </c>
      <c r="AX275" s="13" t="s">
        <v>79</v>
      </c>
      <c r="AY275" s="271" t="s">
        <v>210</v>
      </c>
    </row>
    <row r="276" s="1" customFormat="1" ht="34.2" customHeight="1">
      <c r="B276" s="47"/>
      <c r="C276" s="236" t="s">
        <v>427</v>
      </c>
      <c r="D276" s="236" t="s">
        <v>212</v>
      </c>
      <c r="E276" s="237" t="s">
        <v>1746</v>
      </c>
      <c r="F276" s="238" t="s">
        <v>1747</v>
      </c>
      <c r="G276" s="239" t="s">
        <v>215</v>
      </c>
      <c r="H276" s="240">
        <v>13237.860000000001</v>
      </c>
      <c r="I276" s="241"/>
      <c r="J276" s="242">
        <f>ROUND(I276*H276,2)</f>
        <v>0</v>
      </c>
      <c r="K276" s="238" t="s">
        <v>216</v>
      </c>
      <c r="L276" s="73"/>
      <c r="M276" s="243" t="s">
        <v>21</v>
      </c>
      <c r="N276" s="244" t="s">
        <v>43</v>
      </c>
      <c r="O276" s="48"/>
      <c r="P276" s="245">
        <f>O276*H276</f>
        <v>0</v>
      </c>
      <c r="Q276" s="245">
        <v>0</v>
      </c>
      <c r="R276" s="245">
        <f>Q276*H276</f>
        <v>0</v>
      </c>
      <c r="S276" s="245">
        <v>0</v>
      </c>
      <c r="T276" s="246">
        <f>S276*H276</f>
        <v>0</v>
      </c>
      <c r="AR276" s="25" t="s">
        <v>217</v>
      </c>
      <c r="AT276" s="25" t="s">
        <v>212</v>
      </c>
      <c r="AU276" s="25" t="s">
        <v>81</v>
      </c>
      <c r="AY276" s="25" t="s">
        <v>210</v>
      </c>
      <c r="BE276" s="247">
        <f>IF(N276="základní",J276,0)</f>
        <v>0</v>
      </c>
      <c r="BF276" s="247">
        <f>IF(N276="snížená",J276,0)</f>
        <v>0</v>
      </c>
      <c r="BG276" s="247">
        <f>IF(N276="zákl. přenesená",J276,0)</f>
        <v>0</v>
      </c>
      <c r="BH276" s="247">
        <f>IF(N276="sníž. přenesená",J276,0)</f>
        <v>0</v>
      </c>
      <c r="BI276" s="247">
        <f>IF(N276="nulová",J276,0)</f>
        <v>0</v>
      </c>
      <c r="BJ276" s="25" t="s">
        <v>79</v>
      </c>
      <c r="BK276" s="247">
        <f>ROUND(I276*H276,2)</f>
        <v>0</v>
      </c>
      <c r="BL276" s="25" t="s">
        <v>217</v>
      </c>
      <c r="BM276" s="25" t="s">
        <v>1748</v>
      </c>
    </row>
    <row r="277" s="1" customFormat="1">
      <c r="B277" s="47"/>
      <c r="C277" s="75"/>
      <c r="D277" s="248" t="s">
        <v>219</v>
      </c>
      <c r="E277" s="75"/>
      <c r="F277" s="249" t="s">
        <v>1744</v>
      </c>
      <c r="G277" s="75"/>
      <c r="H277" s="75"/>
      <c r="I277" s="204"/>
      <c r="J277" s="75"/>
      <c r="K277" s="75"/>
      <c r="L277" s="73"/>
      <c r="M277" s="250"/>
      <c r="N277" s="48"/>
      <c r="O277" s="48"/>
      <c r="P277" s="48"/>
      <c r="Q277" s="48"/>
      <c r="R277" s="48"/>
      <c r="S277" s="48"/>
      <c r="T277" s="96"/>
      <c r="AT277" s="25" t="s">
        <v>219</v>
      </c>
      <c r="AU277" s="25" t="s">
        <v>81</v>
      </c>
    </row>
    <row r="278" s="13" customFormat="1">
      <c r="B278" s="261"/>
      <c r="C278" s="262"/>
      <c r="D278" s="248" t="s">
        <v>221</v>
      </c>
      <c r="E278" s="262"/>
      <c r="F278" s="264" t="s">
        <v>1749</v>
      </c>
      <c r="G278" s="262"/>
      <c r="H278" s="265">
        <v>13237.860000000001</v>
      </c>
      <c r="I278" s="266"/>
      <c r="J278" s="262"/>
      <c r="K278" s="262"/>
      <c r="L278" s="267"/>
      <c r="M278" s="268"/>
      <c r="N278" s="269"/>
      <c r="O278" s="269"/>
      <c r="P278" s="269"/>
      <c r="Q278" s="269"/>
      <c r="R278" s="269"/>
      <c r="S278" s="269"/>
      <c r="T278" s="270"/>
      <c r="AT278" s="271" t="s">
        <v>221</v>
      </c>
      <c r="AU278" s="271" t="s">
        <v>81</v>
      </c>
      <c r="AV278" s="13" t="s">
        <v>81</v>
      </c>
      <c r="AW278" s="13" t="s">
        <v>6</v>
      </c>
      <c r="AX278" s="13" t="s">
        <v>79</v>
      </c>
      <c r="AY278" s="271" t="s">
        <v>210</v>
      </c>
    </row>
    <row r="279" s="1" customFormat="1" ht="34.2" customHeight="1">
      <c r="B279" s="47"/>
      <c r="C279" s="236" t="s">
        <v>433</v>
      </c>
      <c r="D279" s="236" t="s">
        <v>212</v>
      </c>
      <c r="E279" s="237" t="s">
        <v>1750</v>
      </c>
      <c r="F279" s="238" t="s">
        <v>1751</v>
      </c>
      <c r="G279" s="239" t="s">
        <v>215</v>
      </c>
      <c r="H279" s="240">
        <v>220.631</v>
      </c>
      <c r="I279" s="241"/>
      <c r="J279" s="242">
        <f>ROUND(I279*H279,2)</f>
        <v>0</v>
      </c>
      <c r="K279" s="238" t="s">
        <v>216</v>
      </c>
      <c r="L279" s="73"/>
      <c r="M279" s="243" t="s">
        <v>21</v>
      </c>
      <c r="N279" s="244" t="s">
        <v>43</v>
      </c>
      <c r="O279" s="48"/>
      <c r="P279" s="245">
        <f>O279*H279</f>
        <v>0</v>
      </c>
      <c r="Q279" s="245">
        <v>0</v>
      </c>
      <c r="R279" s="245">
        <f>Q279*H279</f>
        <v>0</v>
      </c>
      <c r="S279" s="245">
        <v>0</v>
      </c>
      <c r="T279" s="246">
        <f>S279*H279</f>
        <v>0</v>
      </c>
      <c r="AR279" s="25" t="s">
        <v>217</v>
      </c>
      <c r="AT279" s="25" t="s">
        <v>212</v>
      </c>
      <c r="AU279" s="25" t="s">
        <v>81</v>
      </c>
      <c r="AY279" s="25" t="s">
        <v>210</v>
      </c>
      <c r="BE279" s="247">
        <f>IF(N279="základní",J279,0)</f>
        <v>0</v>
      </c>
      <c r="BF279" s="247">
        <f>IF(N279="snížená",J279,0)</f>
        <v>0</v>
      </c>
      <c r="BG279" s="247">
        <f>IF(N279="zákl. přenesená",J279,0)</f>
        <v>0</v>
      </c>
      <c r="BH279" s="247">
        <f>IF(N279="sníž. přenesená",J279,0)</f>
        <v>0</v>
      </c>
      <c r="BI279" s="247">
        <f>IF(N279="nulová",J279,0)</f>
        <v>0</v>
      </c>
      <c r="BJ279" s="25" t="s">
        <v>79</v>
      </c>
      <c r="BK279" s="247">
        <f>ROUND(I279*H279,2)</f>
        <v>0</v>
      </c>
      <c r="BL279" s="25" t="s">
        <v>217</v>
      </c>
      <c r="BM279" s="25" t="s">
        <v>1752</v>
      </c>
    </row>
    <row r="280" s="1" customFormat="1">
      <c r="B280" s="47"/>
      <c r="C280" s="75"/>
      <c r="D280" s="248" t="s">
        <v>219</v>
      </c>
      <c r="E280" s="75"/>
      <c r="F280" s="249" t="s">
        <v>1753</v>
      </c>
      <c r="G280" s="75"/>
      <c r="H280" s="75"/>
      <c r="I280" s="204"/>
      <c r="J280" s="75"/>
      <c r="K280" s="75"/>
      <c r="L280" s="73"/>
      <c r="M280" s="250"/>
      <c r="N280" s="48"/>
      <c r="O280" s="48"/>
      <c r="P280" s="48"/>
      <c r="Q280" s="48"/>
      <c r="R280" s="48"/>
      <c r="S280" s="48"/>
      <c r="T280" s="96"/>
      <c r="AT280" s="25" t="s">
        <v>219</v>
      </c>
      <c r="AU280" s="25" t="s">
        <v>81</v>
      </c>
    </row>
    <row r="281" s="1" customFormat="1" ht="22.8" customHeight="1">
      <c r="B281" s="47"/>
      <c r="C281" s="236" t="s">
        <v>439</v>
      </c>
      <c r="D281" s="236" t="s">
        <v>212</v>
      </c>
      <c r="E281" s="237" t="s">
        <v>1754</v>
      </c>
      <c r="F281" s="238" t="s">
        <v>1755</v>
      </c>
      <c r="G281" s="239" t="s">
        <v>215</v>
      </c>
      <c r="H281" s="240">
        <v>90.849999999999994</v>
      </c>
      <c r="I281" s="241"/>
      <c r="J281" s="242">
        <f>ROUND(I281*H281,2)</f>
        <v>0</v>
      </c>
      <c r="K281" s="238" t="s">
        <v>216</v>
      </c>
      <c r="L281" s="73"/>
      <c r="M281" s="243" t="s">
        <v>21</v>
      </c>
      <c r="N281" s="244" t="s">
        <v>43</v>
      </c>
      <c r="O281" s="48"/>
      <c r="P281" s="245">
        <f>O281*H281</f>
        <v>0</v>
      </c>
      <c r="Q281" s="245">
        <v>0.00012999999999999999</v>
      </c>
      <c r="R281" s="245">
        <f>Q281*H281</f>
        <v>0.011810499999999998</v>
      </c>
      <c r="S281" s="245">
        <v>0</v>
      </c>
      <c r="T281" s="246">
        <f>S281*H281</f>
        <v>0</v>
      </c>
      <c r="AR281" s="25" t="s">
        <v>217</v>
      </c>
      <c r="AT281" s="25" t="s">
        <v>212</v>
      </c>
      <c r="AU281" s="25" t="s">
        <v>81</v>
      </c>
      <c r="AY281" s="25" t="s">
        <v>210</v>
      </c>
      <c r="BE281" s="247">
        <f>IF(N281="základní",J281,0)</f>
        <v>0</v>
      </c>
      <c r="BF281" s="247">
        <f>IF(N281="snížená",J281,0)</f>
        <v>0</v>
      </c>
      <c r="BG281" s="247">
        <f>IF(N281="zákl. přenesená",J281,0)</f>
        <v>0</v>
      </c>
      <c r="BH281" s="247">
        <f>IF(N281="sníž. přenesená",J281,0)</f>
        <v>0</v>
      </c>
      <c r="BI281" s="247">
        <f>IF(N281="nulová",J281,0)</f>
        <v>0</v>
      </c>
      <c r="BJ281" s="25" t="s">
        <v>79</v>
      </c>
      <c r="BK281" s="247">
        <f>ROUND(I281*H281,2)</f>
        <v>0</v>
      </c>
      <c r="BL281" s="25" t="s">
        <v>217</v>
      </c>
      <c r="BM281" s="25" t="s">
        <v>1756</v>
      </c>
    </row>
    <row r="282" s="1" customFormat="1">
      <c r="B282" s="47"/>
      <c r="C282" s="75"/>
      <c r="D282" s="248" t="s">
        <v>219</v>
      </c>
      <c r="E282" s="75"/>
      <c r="F282" s="249" t="s">
        <v>1757</v>
      </c>
      <c r="G282" s="75"/>
      <c r="H282" s="75"/>
      <c r="I282" s="204"/>
      <c r="J282" s="75"/>
      <c r="K282" s="75"/>
      <c r="L282" s="73"/>
      <c r="M282" s="250"/>
      <c r="N282" s="48"/>
      <c r="O282" s="48"/>
      <c r="P282" s="48"/>
      <c r="Q282" s="48"/>
      <c r="R282" s="48"/>
      <c r="S282" s="48"/>
      <c r="T282" s="96"/>
      <c r="AT282" s="25" t="s">
        <v>219</v>
      </c>
      <c r="AU282" s="25" t="s">
        <v>81</v>
      </c>
    </row>
    <row r="283" s="12" customFormat="1">
      <c r="B283" s="251"/>
      <c r="C283" s="252"/>
      <c r="D283" s="248" t="s">
        <v>221</v>
      </c>
      <c r="E283" s="253" t="s">
        <v>21</v>
      </c>
      <c r="F283" s="254" t="s">
        <v>1670</v>
      </c>
      <c r="G283" s="252"/>
      <c r="H283" s="253" t="s">
        <v>21</v>
      </c>
      <c r="I283" s="255"/>
      <c r="J283" s="252"/>
      <c r="K283" s="252"/>
      <c r="L283" s="256"/>
      <c r="M283" s="257"/>
      <c r="N283" s="258"/>
      <c r="O283" s="258"/>
      <c r="P283" s="258"/>
      <c r="Q283" s="258"/>
      <c r="R283" s="258"/>
      <c r="S283" s="258"/>
      <c r="T283" s="259"/>
      <c r="AT283" s="260" t="s">
        <v>221</v>
      </c>
      <c r="AU283" s="260" t="s">
        <v>81</v>
      </c>
      <c r="AV283" s="12" t="s">
        <v>79</v>
      </c>
      <c r="AW283" s="12" t="s">
        <v>35</v>
      </c>
      <c r="AX283" s="12" t="s">
        <v>72</v>
      </c>
      <c r="AY283" s="260" t="s">
        <v>210</v>
      </c>
    </row>
    <row r="284" s="13" customFormat="1">
      <c r="B284" s="261"/>
      <c r="C284" s="262"/>
      <c r="D284" s="248" t="s">
        <v>221</v>
      </c>
      <c r="E284" s="263" t="s">
        <v>21</v>
      </c>
      <c r="F284" s="264" t="s">
        <v>1758</v>
      </c>
      <c r="G284" s="262"/>
      <c r="H284" s="265">
        <v>90.849999999999994</v>
      </c>
      <c r="I284" s="266"/>
      <c r="J284" s="262"/>
      <c r="K284" s="262"/>
      <c r="L284" s="267"/>
      <c r="M284" s="268"/>
      <c r="N284" s="269"/>
      <c r="O284" s="269"/>
      <c r="P284" s="269"/>
      <c r="Q284" s="269"/>
      <c r="R284" s="269"/>
      <c r="S284" s="269"/>
      <c r="T284" s="270"/>
      <c r="AT284" s="271" t="s">
        <v>221</v>
      </c>
      <c r="AU284" s="271" t="s">
        <v>81</v>
      </c>
      <c r="AV284" s="13" t="s">
        <v>81</v>
      </c>
      <c r="AW284" s="13" t="s">
        <v>35</v>
      </c>
      <c r="AX284" s="13" t="s">
        <v>79</v>
      </c>
      <c r="AY284" s="271" t="s">
        <v>210</v>
      </c>
    </row>
    <row r="285" s="1" customFormat="1" ht="22.8" customHeight="1">
      <c r="B285" s="47"/>
      <c r="C285" s="236" t="s">
        <v>457</v>
      </c>
      <c r="D285" s="236" t="s">
        <v>212</v>
      </c>
      <c r="E285" s="237" t="s">
        <v>1759</v>
      </c>
      <c r="F285" s="238" t="s">
        <v>1760</v>
      </c>
      <c r="G285" s="239" t="s">
        <v>215</v>
      </c>
      <c r="H285" s="240">
        <v>113.384</v>
      </c>
      <c r="I285" s="241"/>
      <c r="J285" s="242">
        <f>ROUND(I285*H285,2)</f>
        <v>0</v>
      </c>
      <c r="K285" s="238" t="s">
        <v>216</v>
      </c>
      <c r="L285" s="73"/>
      <c r="M285" s="243" t="s">
        <v>21</v>
      </c>
      <c r="N285" s="244" t="s">
        <v>43</v>
      </c>
      <c r="O285" s="48"/>
      <c r="P285" s="245">
        <f>O285*H285</f>
        <v>0</v>
      </c>
      <c r="Q285" s="245">
        <v>3.9499999999999998E-05</v>
      </c>
      <c r="R285" s="245">
        <f>Q285*H285</f>
        <v>0.0044786679999999999</v>
      </c>
      <c r="S285" s="245">
        <v>0</v>
      </c>
      <c r="T285" s="246">
        <f>S285*H285</f>
        <v>0</v>
      </c>
      <c r="AR285" s="25" t="s">
        <v>217</v>
      </c>
      <c r="AT285" s="25" t="s">
        <v>212</v>
      </c>
      <c r="AU285" s="25" t="s">
        <v>81</v>
      </c>
      <c r="AY285" s="25" t="s">
        <v>210</v>
      </c>
      <c r="BE285" s="247">
        <f>IF(N285="základní",J285,0)</f>
        <v>0</v>
      </c>
      <c r="BF285" s="247">
        <f>IF(N285="snížená",J285,0)</f>
        <v>0</v>
      </c>
      <c r="BG285" s="247">
        <f>IF(N285="zákl. přenesená",J285,0)</f>
        <v>0</v>
      </c>
      <c r="BH285" s="247">
        <f>IF(N285="sníž. přenesená",J285,0)</f>
        <v>0</v>
      </c>
      <c r="BI285" s="247">
        <f>IF(N285="nulová",J285,0)</f>
        <v>0</v>
      </c>
      <c r="BJ285" s="25" t="s">
        <v>79</v>
      </c>
      <c r="BK285" s="247">
        <f>ROUND(I285*H285,2)</f>
        <v>0</v>
      </c>
      <c r="BL285" s="25" t="s">
        <v>217</v>
      </c>
      <c r="BM285" s="25" t="s">
        <v>1761</v>
      </c>
    </row>
    <row r="286" s="1" customFormat="1">
      <c r="B286" s="47"/>
      <c r="C286" s="75"/>
      <c r="D286" s="248" t="s">
        <v>219</v>
      </c>
      <c r="E286" s="75"/>
      <c r="F286" s="249" t="s">
        <v>1762</v>
      </c>
      <c r="G286" s="75"/>
      <c r="H286" s="75"/>
      <c r="I286" s="204"/>
      <c r="J286" s="75"/>
      <c r="K286" s="75"/>
      <c r="L286" s="73"/>
      <c r="M286" s="250"/>
      <c r="N286" s="48"/>
      <c r="O286" s="48"/>
      <c r="P286" s="48"/>
      <c r="Q286" s="48"/>
      <c r="R286" s="48"/>
      <c r="S286" s="48"/>
      <c r="T286" s="96"/>
      <c r="AT286" s="25" t="s">
        <v>219</v>
      </c>
      <c r="AU286" s="25" t="s">
        <v>81</v>
      </c>
    </row>
    <row r="287" s="12" customFormat="1">
      <c r="B287" s="251"/>
      <c r="C287" s="252"/>
      <c r="D287" s="248" t="s">
        <v>221</v>
      </c>
      <c r="E287" s="253" t="s">
        <v>21</v>
      </c>
      <c r="F287" s="254" t="s">
        <v>1670</v>
      </c>
      <c r="G287" s="252"/>
      <c r="H287" s="253" t="s">
        <v>21</v>
      </c>
      <c r="I287" s="255"/>
      <c r="J287" s="252"/>
      <c r="K287" s="252"/>
      <c r="L287" s="256"/>
      <c r="M287" s="257"/>
      <c r="N287" s="258"/>
      <c r="O287" s="258"/>
      <c r="P287" s="258"/>
      <c r="Q287" s="258"/>
      <c r="R287" s="258"/>
      <c r="S287" s="258"/>
      <c r="T287" s="259"/>
      <c r="AT287" s="260" t="s">
        <v>221</v>
      </c>
      <c r="AU287" s="260" t="s">
        <v>81</v>
      </c>
      <c r="AV287" s="12" t="s">
        <v>79</v>
      </c>
      <c r="AW287" s="12" t="s">
        <v>35</v>
      </c>
      <c r="AX287" s="12" t="s">
        <v>72</v>
      </c>
      <c r="AY287" s="260" t="s">
        <v>210</v>
      </c>
    </row>
    <row r="288" s="13" customFormat="1">
      <c r="B288" s="261"/>
      <c r="C288" s="262"/>
      <c r="D288" s="248" t="s">
        <v>221</v>
      </c>
      <c r="E288" s="263" t="s">
        <v>21</v>
      </c>
      <c r="F288" s="264" t="s">
        <v>1763</v>
      </c>
      <c r="G288" s="262"/>
      <c r="H288" s="265">
        <v>113.384</v>
      </c>
      <c r="I288" s="266"/>
      <c r="J288" s="262"/>
      <c r="K288" s="262"/>
      <c r="L288" s="267"/>
      <c r="M288" s="268"/>
      <c r="N288" s="269"/>
      <c r="O288" s="269"/>
      <c r="P288" s="269"/>
      <c r="Q288" s="269"/>
      <c r="R288" s="269"/>
      <c r="S288" s="269"/>
      <c r="T288" s="270"/>
      <c r="AT288" s="271" t="s">
        <v>221</v>
      </c>
      <c r="AU288" s="271" t="s">
        <v>81</v>
      </c>
      <c r="AV288" s="13" t="s">
        <v>81</v>
      </c>
      <c r="AW288" s="13" t="s">
        <v>35</v>
      </c>
      <c r="AX288" s="13" t="s">
        <v>79</v>
      </c>
      <c r="AY288" s="271" t="s">
        <v>210</v>
      </c>
    </row>
    <row r="289" s="11" customFormat="1" ht="29.88" customHeight="1">
      <c r="B289" s="220"/>
      <c r="C289" s="221"/>
      <c r="D289" s="222" t="s">
        <v>71</v>
      </c>
      <c r="E289" s="234" t="s">
        <v>577</v>
      </c>
      <c r="F289" s="234" t="s">
        <v>578</v>
      </c>
      <c r="G289" s="221"/>
      <c r="H289" s="221"/>
      <c r="I289" s="224"/>
      <c r="J289" s="235">
        <f>BK289</f>
        <v>0</v>
      </c>
      <c r="K289" s="221"/>
      <c r="L289" s="226"/>
      <c r="M289" s="227"/>
      <c r="N289" s="228"/>
      <c r="O289" s="228"/>
      <c r="P289" s="229">
        <f>P290</f>
        <v>0</v>
      </c>
      <c r="Q289" s="228"/>
      <c r="R289" s="229">
        <f>R290</f>
        <v>0</v>
      </c>
      <c r="S289" s="228"/>
      <c r="T289" s="230">
        <f>T290</f>
        <v>0</v>
      </c>
      <c r="AR289" s="231" t="s">
        <v>79</v>
      </c>
      <c r="AT289" s="232" t="s">
        <v>71</v>
      </c>
      <c r="AU289" s="232" t="s">
        <v>79</v>
      </c>
      <c r="AY289" s="231" t="s">
        <v>210</v>
      </c>
      <c r="BK289" s="233">
        <f>BK290</f>
        <v>0</v>
      </c>
    </row>
    <row r="290" s="1" customFormat="1" ht="22.8" customHeight="1">
      <c r="B290" s="47"/>
      <c r="C290" s="236" t="s">
        <v>472</v>
      </c>
      <c r="D290" s="236" t="s">
        <v>212</v>
      </c>
      <c r="E290" s="237" t="s">
        <v>1764</v>
      </c>
      <c r="F290" s="238" t="s">
        <v>1765</v>
      </c>
      <c r="G290" s="239" t="s">
        <v>391</v>
      </c>
      <c r="H290" s="240">
        <v>1</v>
      </c>
      <c r="I290" s="241"/>
      <c r="J290" s="242">
        <f>ROUND(I290*H290,2)</f>
        <v>0</v>
      </c>
      <c r="K290" s="238" t="s">
        <v>21</v>
      </c>
      <c r="L290" s="73"/>
      <c r="M290" s="243" t="s">
        <v>21</v>
      </c>
      <c r="N290" s="244" t="s">
        <v>43</v>
      </c>
      <c r="O290" s="48"/>
      <c r="P290" s="245">
        <f>O290*H290</f>
        <v>0</v>
      </c>
      <c r="Q290" s="245">
        <v>0</v>
      </c>
      <c r="R290" s="245">
        <f>Q290*H290</f>
        <v>0</v>
      </c>
      <c r="S290" s="245">
        <v>0</v>
      </c>
      <c r="T290" s="246">
        <f>S290*H290</f>
        <v>0</v>
      </c>
      <c r="AR290" s="25" t="s">
        <v>217</v>
      </c>
      <c r="AT290" s="25" t="s">
        <v>212</v>
      </c>
      <c r="AU290" s="25" t="s">
        <v>81</v>
      </c>
      <c r="AY290" s="25" t="s">
        <v>210</v>
      </c>
      <c r="BE290" s="247">
        <f>IF(N290="základní",J290,0)</f>
        <v>0</v>
      </c>
      <c r="BF290" s="247">
        <f>IF(N290="snížená",J290,0)</f>
        <v>0</v>
      </c>
      <c r="BG290" s="247">
        <f>IF(N290="zákl. přenesená",J290,0)</f>
        <v>0</v>
      </c>
      <c r="BH290" s="247">
        <f>IF(N290="sníž. přenesená",J290,0)</f>
        <v>0</v>
      </c>
      <c r="BI290" s="247">
        <f>IF(N290="nulová",J290,0)</f>
        <v>0</v>
      </c>
      <c r="BJ290" s="25" t="s">
        <v>79</v>
      </c>
      <c r="BK290" s="247">
        <f>ROUND(I290*H290,2)</f>
        <v>0</v>
      </c>
      <c r="BL290" s="25" t="s">
        <v>217</v>
      </c>
      <c r="BM290" s="25" t="s">
        <v>1766</v>
      </c>
    </row>
    <row r="291" s="11" customFormat="1" ht="29.88" customHeight="1">
      <c r="B291" s="220"/>
      <c r="C291" s="221"/>
      <c r="D291" s="222" t="s">
        <v>71</v>
      </c>
      <c r="E291" s="234" t="s">
        <v>1279</v>
      </c>
      <c r="F291" s="234" t="s">
        <v>1280</v>
      </c>
      <c r="G291" s="221"/>
      <c r="H291" s="221"/>
      <c r="I291" s="224"/>
      <c r="J291" s="235">
        <f>BK291</f>
        <v>0</v>
      </c>
      <c r="K291" s="221"/>
      <c r="L291" s="226"/>
      <c r="M291" s="227"/>
      <c r="N291" s="228"/>
      <c r="O291" s="228"/>
      <c r="P291" s="229">
        <f>SUM(P292:P294)</f>
        <v>0</v>
      </c>
      <c r="Q291" s="228"/>
      <c r="R291" s="229">
        <f>SUM(R292:R294)</f>
        <v>0</v>
      </c>
      <c r="S291" s="228"/>
      <c r="T291" s="230">
        <f>SUM(T292:T294)</f>
        <v>0</v>
      </c>
      <c r="AR291" s="231" t="s">
        <v>79</v>
      </c>
      <c r="AT291" s="232" t="s">
        <v>71</v>
      </c>
      <c r="AU291" s="232" t="s">
        <v>79</v>
      </c>
      <c r="AY291" s="231" t="s">
        <v>210</v>
      </c>
      <c r="BK291" s="233">
        <f>SUM(BK292:BK294)</f>
        <v>0</v>
      </c>
    </row>
    <row r="292" s="1" customFormat="1" ht="45.6" customHeight="1">
      <c r="B292" s="47"/>
      <c r="C292" s="236" t="s">
        <v>479</v>
      </c>
      <c r="D292" s="236" t="s">
        <v>212</v>
      </c>
      <c r="E292" s="237" t="s">
        <v>1282</v>
      </c>
      <c r="F292" s="238" t="s">
        <v>1283</v>
      </c>
      <c r="G292" s="239" t="s">
        <v>318</v>
      </c>
      <c r="H292" s="240">
        <v>736.02700000000004</v>
      </c>
      <c r="I292" s="241"/>
      <c r="J292" s="242">
        <f>ROUND(I292*H292,2)</f>
        <v>0</v>
      </c>
      <c r="K292" s="238" t="s">
        <v>216</v>
      </c>
      <c r="L292" s="73"/>
      <c r="M292" s="243" t="s">
        <v>21</v>
      </c>
      <c r="N292" s="244" t="s">
        <v>43</v>
      </c>
      <c r="O292" s="48"/>
      <c r="P292" s="245">
        <f>O292*H292</f>
        <v>0</v>
      </c>
      <c r="Q292" s="245">
        <v>0</v>
      </c>
      <c r="R292" s="245">
        <f>Q292*H292</f>
        <v>0</v>
      </c>
      <c r="S292" s="245">
        <v>0</v>
      </c>
      <c r="T292" s="246">
        <f>S292*H292</f>
        <v>0</v>
      </c>
      <c r="AR292" s="25" t="s">
        <v>217</v>
      </c>
      <c r="AT292" s="25" t="s">
        <v>212</v>
      </c>
      <c r="AU292" s="25" t="s">
        <v>81</v>
      </c>
      <c r="AY292" s="25" t="s">
        <v>210</v>
      </c>
      <c r="BE292" s="247">
        <f>IF(N292="základní",J292,0)</f>
        <v>0</v>
      </c>
      <c r="BF292" s="247">
        <f>IF(N292="snížená",J292,0)</f>
        <v>0</v>
      </c>
      <c r="BG292" s="247">
        <f>IF(N292="zákl. přenesená",J292,0)</f>
        <v>0</v>
      </c>
      <c r="BH292" s="247">
        <f>IF(N292="sníž. přenesená",J292,0)</f>
        <v>0</v>
      </c>
      <c r="BI292" s="247">
        <f>IF(N292="nulová",J292,0)</f>
        <v>0</v>
      </c>
      <c r="BJ292" s="25" t="s">
        <v>79</v>
      </c>
      <c r="BK292" s="247">
        <f>ROUND(I292*H292,2)</f>
        <v>0</v>
      </c>
      <c r="BL292" s="25" t="s">
        <v>217</v>
      </c>
      <c r="BM292" s="25" t="s">
        <v>1767</v>
      </c>
    </row>
    <row r="293" s="1" customFormat="1">
      <c r="B293" s="47"/>
      <c r="C293" s="75"/>
      <c r="D293" s="248" t="s">
        <v>219</v>
      </c>
      <c r="E293" s="75"/>
      <c r="F293" s="249" t="s">
        <v>1285</v>
      </c>
      <c r="G293" s="75"/>
      <c r="H293" s="75"/>
      <c r="I293" s="204"/>
      <c r="J293" s="75"/>
      <c r="K293" s="75"/>
      <c r="L293" s="73"/>
      <c r="M293" s="250"/>
      <c r="N293" s="48"/>
      <c r="O293" s="48"/>
      <c r="P293" s="48"/>
      <c r="Q293" s="48"/>
      <c r="R293" s="48"/>
      <c r="S293" s="48"/>
      <c r="T293" s="96"/>
      <c r="AT293" s="25" t="s">
        <v>219</v>
      </c>
      <c r="AU293" s="25" t="s">
        <v>81</v>
      </c>
    </row>
    <row r="294" s="1" customFormat="1" ht="14.4" customHeight="1">
      <c r="B294" s="47"/>
      <c r="C294" s="236" t="s">
        <v>484</v>
      </c>
      <c r="D294" s="236" t="s">
        <v>212</v>
      </c>
      <c r="E294" s="237" t="s">
        <v>1768</v>
      </c>
      <c r="F294" s="238" t="s">
        <v>1769</v>
      </c>
      <c r="G294" s="239" t="s">
        <v>391</v>
      </c>
      <c r="H294" s="240">
        <v>1</v>
      </c>
      <c r="I294" s="241"/>
      <c r="J294" s="242">
        <f>ROUND(I294*H294,2)</f>
        <v>0</v>
      </c>
      <c r="K294" s="238" t="s">
        <v>21</v>
      </c>
      <c r="L294" s="73"/>
      <c r="M294" s="243" t="s">
        <v>21</v>
      </c>
      <c r="N294" s="244" t="s">
        <v>43</v>
      </c>
      <c r="O294" s="48"/>
      <c r="P294" s="245">
        <f>O294*H294</f>
        <v>0</v>
      </c>
      <c r="Q294" s="245">
        <v>0</v>
      </c>
      <c r="R294" s="245">
        <f>Q294*H294</f>
        <v>0</v>
      </c>
      <c r="S294" s="245">
        <v>0</v>
      </c>
      <c r="T294" s="246">
        <f>S294*H294</f>
        <v>0</v>
      </c>
      <c r="AR294" s="25" t="s">
        <v>217</v>
      </c>
      <c r="AT294" s="25" t="s">
        <v>212</v>
      </c>
      <c r="AU294" s="25" t="s">
        <v>81</v>
      </c>
      <c r="AY294" s="25" t="s">
        <v>210</v>
      </c>
      <c r="BE294" s="247">
        <f>IF(N294="základní",J294,0)</f>
        <v>0</v>
      </c>
      <c r="BF294" s="247">
        <f>IF(N294="snížená",J294,0)</f>
        <v>0</v>
      </c>
      <c r="BG294" s="247">
        <f>IF(N294="zákl. přenesená",J294,0)</f>
        <v>0</v>
      </c>
      <c r="BH294" s="247">
        <f>IF(N294="sníž. přenesená",J294,0)</f>
        <v>0</v>
      </c>
      <c r="BI294" s="247">
        <f>IF(N294="nulová",J294,0)</f>
        <v>0</v>
      </c>
      <c r="BJ294" s="25" t="s">
        <v>79</v>
      </c>
      <c r="BK294" s="247">
        <f>ROUND(I294*H294,2)</f>
        <v>0</v>
      </c>
      <c r="BL294" s="25" t="s">
        <v>217</v>
      </c>
      <c r="BM294" s="25" t="s">
        <v>1770</v>
      </c>
    </row>
    <row r="295" s="11" customFormat="1" ht="37.44" customHeight="1">
      <c r="B295" s="220"/>
      <c r="C295" s="221"/>
      <c r="D295" s="222" t="s">
        <v>71</v>
      </c>
      <c r="E295" s="223" t="s">
        <v>659</v>
      </c>
      <c r="F295" s="223" t="s">
        <v>660</v>
      </c>
      <c r="G295" s="221"/>
      <c r="H295" s="221"/>
      <c r="I295" s="224"/>
      <c r="J295" s="225">
        <f>BK295</f>
        <v>0</v>
      </c>
      <c r="K295" s="221"/>
      <c r="L295" s="226"/>
      <c r="M295" s="227"/>
      <c r="N295" s="228"/>
      <c r="O295" s="228"/>
      <c r="P295" s="229">
        <f>P296+P327+P336+P349+P351+P353+P355+P357+P410+P419+P425+P486+P504+P520+P522+P554+P569+P589</f>
        <v>0</v>
      </c>
      <c r="Q295" s="228"/>
      <c r="R295" s="229">
        <f>R296+R327+R336+R349+R351+R353+R355+R357+R410+R419+R425+R486+R504+R520+R522+R554+R569+R589</f>
        <v>12.930068600928198</v>
      </c>
      <c r="S295" s="228"/>
      <c r="T295" s="230">
        <f>T296+T327+T336+T349+T351+T353+T355+T357+T410+T419+T425+T486+T504+T520+T522+T554+T569+T589</f>
        <v>0</v>
      </c>
      <c r="AR295" s="231" t="s">
        <v>81</v>
      </c>
      <c r="AT295" s="232" t="s">
        <v>71</v>
      </c>
      <c r="AU295" s="232" t="s">
        <v>72</v>
      </c>
      <c r="AY295" s="231" t="s">
        <v>210</v>
      </c>
      <c r="BK295" s="233">
        <f>BK296+BK327+BK336+BK349+BK351+BK353+BK355+BK357+BK410+BK419+BK425+BK486+BK504+BK520+BK522+BK554+BK569+BK589</f>
        <v>0</v>
      </c>
    </row>
    <row r="296" s="11" customFormat="1" ht="19.92" customHeight="1">
      <c r="B296" s="220"/>
      <c r="C296" s="221"/>
      <c r="D296" s="222" t="s">
        <v>71</v>
      </c>
      <c r="E296" s="234" t="s">
        <v>661</v>
      </c>
      <c r="F296" s="234" t="s">
        <v>662</v>
      </c>
      <c r="G296" s="221"/>
      <c r="H296" s="221"/>
      <c r="I296" s="224"/>
      <c r="J296" s="235">
        <f>BK296</f>
        <v>0</v>
      </c>
      <c r="K296" s="221"/>
      <c r="L296" s="226"/>
      <c r="M296" s="227"/>
      <c r="N296" s="228"/>
      <c r="O296" s="228"/>
      <c r="P296" s="229">
        <f>SUM(P297:P326)</f>
        <v>0</v>
      </c>
      <c r="Q296" s="228"/>
      <c r="R296" s="229">
        <f>SUM(R297:R326)</f>
        <v>1.8192186084999997</v>
      </c>
      <c r="S296" s="228"/>
      <c r="T296" s="230">
        <f>SUM(T297:T326)</f>
        <v>0</v>
      </c>
      <c r="AR296" s="231" t="s">
        <v>81</v>
      </c>
      <c r="AT296" s="232" t="s">
        <v>71</v>
      </c>
      <c r="AU296" s="232" t="s">
        <v>79</v>
      </c>
      <c r="AY296" s="231" t="s">
        <v>210</v>
      </c>
      <c r="BK296" s="233">
        <f>SUM(BK297:BK326)</f>
        <v>0</v>
      </c>
    </row>
    <row r="297" s="1" customFormat="1" ht="22.8" customHeight="1">
      <c r="B297" s="47"/>
      <c r="C297" s="236" t="s">
        <v>489</v>
      </c>
      <c r="D297" s="236" t="s">
        <v>212</v>
      </c>
      <c r="E297" s="237" t="s">
        <v>664</v>
      </c>
      <c r="F297" s="238" t="s">
        <v>665</v>
      </c>
      <c r="G297" s="239" t="s">
        <v>215</v>
      </c>
      <c r="H297" s="240">
        <v>113.384</v>
      </c>
      <c r="I297" s="241"/>
      <c r="J297" s="242">
        <f>ROUND(I297*H297,2)</f>
        <v>0</v>
      </c>
      <c r="K297" s="238" t="s">
        <v>216</v>
      </c>
      <c r="L297" s="73"/>
      <c r="M297" s="243" t="s">
        <v>21</v>
      </c>
      <c r="N297" s="244" t="s">
        <v>43</v>
      </c>
      <c r="O297" s="48"/>
      <c r="P297" s="245">
        <f>O297*H297</f>
        <v>0</v>
      </c>
      <c r="Q297" s="245">
        <v>0</v>
      </c>
      <c r="R297" s="245">
        <f>Q297*H297</f>
        <v>0</v>
      </c>
      <c r="S297" s="245">
        <v>0</v>
      </c>
      <c r="T297" s="246">
        <f>S297*H297</f>
        <v>0</v>
      </c>
      <c r="AR297" s="25" t="s">
        <v>140</v>
      </c>
      <c r="AT297" s="25" t="s">
        <v>212</v>
      </c>
      <c r="AU297" s="25" t="s">
        <v>81</v>
      </c>
      <c r="AY297" s="25" t="s">
        <v>210</v>
      </c>
      <c r="BE297" s="247">
        <f>IF(N297="základní",J297,0)</f>
        <v>0</v>
      </c>
      <c r="BF297" s="247">
        <f>IF(N297="snížená",J297,0)</f>
        <v>0</v>
      </c>
      <c r="BG297" s="247">
        <f>IF(N297="zákl. přenesená",J297,0)</f>
        <v>0</v>
      </c>
      <c r="BH297" s="247">
        <f>IF(N297="sníž. přenesená",J297,0)</f>
        <v>0</v>
      </c>
      <c r="BI297" s="247">
        <f>IF(N297="nulová",J297,0)</f>
        <v>0</v>
      </c>
      <c r="BJ297" s="25" t="s">
        <v>79</v>
      </c>
      <c r="BK297" s="247">
        <f>ROUND(I297*H297,2)</f>
        <v>0</v>
      </c>
      <c r="BL297" s="25" t="s">
        <v>140</v>
      </c>
      <c r="BM297" s="25" t="s">
        <v>1771</v>
      </c>
    </row>
    <row r="298" s="1" customFormat="1">
      <c r="B298" s="47"/>
      <c r="C298" s="75"/>
      <c r="D298" s="248" t="s">
        <v>219</v>
      </c>
      <c r="E298" s="75"/>
      <c r="F298" s="249" t="s">
        <v>667</v>
      </c>
      <c r="G298" s="75"/>
      <c r="H298" s="75"/>
      <c r="I298" s="204"/>
      <c r="J298" s="75"/>
      <c r="K298" s="75"/>
      <c r="L298" s="73"/>
      <c r="M298" s="250"/>
      <c r="N298" s="48"/>
      <c r="O298" s="48"/>
      <c r="P298" s="48"/>
      <c r="Q298" s="48"/>
      <c r="R298" s="48"/>
      <c r="S298" s="48"/>
      <c r="T298" s="96"/>
      <c r="AT298" s="25" t="s">
        <v>219</v>
      </c>
      <c r="AU298" s="25" t="s">
        <v>81</v>
      </c>
    </row>
    <row r="299" s="12" customFormat="1">
      <c r="B299" s="251"/>
      <c r="C299" s="252"/>
      <c r="D299" s="248" t="s">
        <v>221</v>
      </c>
      <c r="E299" s="253" t="s">
        <v>21</v>
      </c>
      <c r="F299" s="254" t="s">
        <v>1772</v>
      </c>
      <c r="G299" s="252"/>
      <c r="H299" s="253" t="s">
        <v>21</v>
      </c>
      <c r="I299" s="255"/>
      <c r="J299" s="252"/>
      <c r="K299" s="252"/>
      <c r="L299" s="256"/>
      <c r="M299" s="257"/>
      <c r="N299" s="258"/>
      <c r="O299" s="258"/>
      <c r="P299" s="258"/>
      <c r="Q299" s="258"/>
      <c r="R299" s="258"/>
      <c r="S299" s="258"/>
      <c r="T299" s="259"/>
      <c r="AT299" s="260" t="s">
        <v>221</v>
      </c>
      <c r="AU299" s="260" t="s">
        <v>81</v>
      </c>
      <c r="AV299" s="12" t="s">
        <v>79</v>
      </c>
      <c r="AW299" s="12" t="s">
        <v>35</v>
      </c>
      <c r="AX299" s="12" t="s">
        <v>72</v>
      </c>
      <c r="AY299" s="260" t="s">
        <v>210</v>
      </c>
    </row>
    <row r="300" s="13" customFormat="1">
      <c r="B300" s="261"/>
      <c r="C300" s="262"/>
      <c r="D300" s="248" t="s">
        <v>221</v>
      </c>
      <c r="E300" s="263" t="s">
        <v>21</v>
      </c>
      <c r="F300" s="264" t="s">
        <v>1773</v>
      </c>
      <c r="G300" s="262"/>
      <c r="H300" s="265">
        <v>113.384</v>
      </c>
      <c r="I300" s="266"/>
      <c r="J300" s="262"/>
      <c r="K300" s="262"/>
      <c r="L300" s="267"/>
      <c r="M300" s="268"/>
      <c r="N300" s="269"/>
      <c r="O300" s="269"/>
      <c r="P300" s="269"/>
      <c r="Q300" s="269"/>
      <c r="R300" s="269"/>
      <c r="S300" s="269"/>
      <c r="T300" s="270"/>
      <c r="AT300" s="271" t="s">
        <v>221</v>
      </c>
      <c r="AU300" s="271" t="s">
        <v>81</v>
      </c>
      <c r="AV300" s="13" t="s">
        <v>81</v>
      </c>
      <c r="AW300" s="13" t="s">
        <v>35</v>
      </c>
      <c r="AX300" s="13" t="s">
        <v>79</v>
      </c>
      <c r="AY300" s="271" t="s">
        <v>210</v>
      </c>
    </row>
    <row r="301" s="1" customFormat="1" ht="14.4" customHeight="1">
      <c r="B301" s="47"/>
      <c r="C301" s="284" t="s">
        <v>494</v>
      </c>
      <c r="D301" s="284" t="s">
        <v>328</v>
      </c>
      <c r="E301" s="285" t="s">
        <v>670</v>
      </c>
      <c r="F301" s="286" t="s">
        <v>671</v>
      </c>
      <c r="G301" s="287" t="s">
        <v>318</v>
      </c>
      <c r="H301" s="288">
        <v>0.034000000000000002</v>
      </c>
      <c r="I301" s="289"/>
      <c r="J301" s="290">
        <f>ROUND(I301*H301,2)</f>
        <v>0</v>
      </c>
      <c r="K301" s="286" t="s">
        <v>216</v>
      </c>
      <c r="L301" s="291"/>
      <c r="M301" s="292" t="s">
        <v>21</v>
      </c>
      <c r="N301" s="293" t="s">
        <v>43</v>
      </c>
      <c r="O301" s="48"/>
      <c r="P301" s="245">
        <f>O301*H301</f>
        <v>0</v>
      </c>
      <c r="Q301" s="245">
        <v>1</v>
      </c>
      <c r="R301" s="245">
        <f>Q301*H301</f>
        <v>0.034000000000000002</v>
      </c>
      <c r="S301" s="245">
        <v>0</v>
      </c>
      <c r="T301" s="246">
        <f>S301*H301</f>
        <v>0</v>
      </c>
      <c r="AR301" s="25" t="s">
        <v>400</v>
      </c>
      <c r="AT301" s="25" t="s">
        <v>328</v>
      </c>
      <c r="AU301" s="25" t="s">
        <v>81</v>
      </c>
      <c r="AY301" s="25" t="s">
        <v>210</v>
      </c>
      <c r="BE301" s="247">
        <f>IF(N301="základní",J301,0)</f>
        <v>0</v>
      </c>
      <c r="BF301" s="247">
        <f>IF(N301="snížená",J301,0)</f>
        <v>0</v>
      </c>
      <c r="BG301" s="247">
        <f>IF(N301="zákl. přenesená",J301,0)</f>
        <v>0</v>
      </c>
      <c r="BH301" s="247">
        <f>IF(N301="sníž. přenesená",J301,0)</f>
        <v>0</v>
      </c>
      <c r="BI301" s="247">
        <f>IF(N301="nulová",J301,0)</f>
        <v>0</v>
      </c>
      <c r="BJ301" s="25" t="s">
        <v>79</v>
      </c>
      <c r="BK301" s="247">
        <f>ROUND(I301*H301,2)</f>
        <v>0</v>
      </c>
      <c r="BL301" s="25" t="s">
        <v>140</v>
      </c>
      <c r="BM301" s="25" t="s">
        <v>1774</v>
      </c>
    </row>
    <row r="302" s="13" customFormat="1">
      <c r="B302" s="261"/>
      <c r="C302" s="262"/>
      <c r="D302" s="248" t="s">
        <v>221</v>
      </c>
      <c r="E302" s="262"/>
      <c r="F302" s="264" t="s">
        <v>1775</v>
      </c>
      <c r="G302" s="262"/>
      <c r="H302" s="265">
        <v>0.034000000000000002</v>
      </c>
      <c r="I302" s="266"/>
      <c r="J302" s="262"/>
      <c r="K302" s="262"/>
      <c r="L302" s="267"/>
      <c r="M302" s="268"/>
      <c r="N302" s="269"/>
      <c r="O302" s="269"/>
      <c r="P302" s="269"/>
      <c r="Q302" s="269"/>
      <c r="R302" s="269"/>
      <c r="S302" s="269"/>
      <c r="T302" s="270"/>
      <c r="AT302" s="271" t="s">
        <v>221</v>
      </c>
      <c r="AU302" s="271" t="s">
        <v>81</v>
      </c>
      <c r="AV302" s="13" t="s">
        <v>81</v>
      </c>
      <c r="AW302" s="13" t="s">
        <v>6</v>
      </c>
      <c r="AX302" s="13" t="s">
        <v>79</v>
      </c>
      <c r="AY302" s="271" t="s">
        <v>210</v>
      </c>
    </row>
    <row r="303" s="1" customFormat="1" ht="22.8" customHeight="1">
      <c r="B303" s="47"/>
      <c r="C303" s="236" t="s">
        <v>499</v>
      </c>
      <c r="D303" s="236" t="s">
        <v>212</v>
      </c>
      <c r="E303" s="237" t="s">
        <v>1293</v>
      </c>
      <c r="F303" s="238" t="s">
        <v>1294</v>
      </c>
      <c r="G303" s="239" t="s">
        <v>215</v>
      </c>
      <c r="H303" s="240">
        <v>26.785</v>
      </c>
      <c r="I303" s="241"/>
      <c r="J303" s="242">
        <f>ROUND(I303*H303,2)</f>
        <v>0</v>
      </c>
      <c r="K303" s="238" t="s">
        <v>216</v>
      </c>
      <c r="L303" s="73"/>
      <c r="M303" s="243" t="s">
        <v>21</v>
      </c>
      <c r="N303" s="244" t="s">
        <v>43</v>
      </c>
      <c r="O303" s="48"/>
      <c r="P303" s="245">
        <f>O303*H303</f>
        <v>0</v>
      </c>
      <c r="Q303" s="245">
        <v>0</v>
      </c>
      <c r="R303" s="245">
        <f>Q303*H303</f>
        <v>0</v>
      </c>
      <c r="S303" s="245">
        <v>0</v>
      </c>
      <c r="T303" s="246">
        <f>S303*H303</f>
        <v>0</v>
      </c>
      <c r="AR303" s="25" t="s">
        <v>140</v>
      </c>
      <c r="AT303" s="25" t="s">
        <v>212</v>
      </c>
      <c r="AU303" s="25" t="s">
        <v>81</v>
      </c>
      <c r="AY303" s="25" t="s">
        <v>210</v>
      </c>
      <c r="BE303" s="247">
        <f>IF(N303="základní",J303,0)</f>
        <v>0</v>
      </c>
      <c r="BF303" s="247">
        <f>IF(N303="snížená",J303,0)</f>
        <v>0</v>
      </c>
      <c r="BG303" s="247">
        <f>IF(N303="zákl. přenesená",J303,0)</f>
        <v>0</v>
      </c>
      <c r="BH303" s="247">
        <f>IF(N303="sníž. přenesená",J303,0)</f>
        <v>0</v>
      </c>
      <c r="BI303" s="247">
        <f>IF(N303="nulová",J303,0)</f>
        <v>0</v>
      </c>
      <c r="BJ303" s="25" t="s">
        <v>79</v>
      </c>
      <c r="BK303" s="247">
        <f>ROUND(I303*H303,2)</f>
        <v>0</v>
      </c>
      <c r="BL303" s="25" t="s">
        <v>140</v>
      </c>
      <c r="BM303" s="25" t="s">
        <v>1776</v>
      </c>
    </row>
    <row r="304" s="1" customFormat="1">
      <c r="B304" s="47"/>
      <c r="C304" s="75"/>
      <c r="D304" s="248" t="s">
        <v>219</v>
      </c>
      <c r="E304" s="75"/>
      <c r="F304" s="249" t="s">
        <v>667</v>
      </c>
      <c r="G304" s="75"/>
      <c r="H304" s="75"/>
      <c r="I304" s="204"/>
      <c r="J304" s="75"/>
      <c r="K304" s="75"/>
      <c r="L304" s="73"/>
      <c r="M304" s="250"/>
      <c r="N304" s="48"/>
      <c r="O304" s="48"/>
      <c r="P304" s="48"/>
      <c r="Q304" s="48"/>
      <c r="R304" s="48"/>
      <c r="S304" s="48"/>
      <c r="T304" s="96"/>
      <c r="AT304" s="25" t="s">
        <v>219</v>
      </c>
      <c r="AU304" s="25" t="s">
        <v>81</v>
      </c>
    </row>
    <row r="305" s="12" customFormat="1">
      <c r="B305" s="251"/>
      <c r="C305" s="252"/>
      <c r="D305" s="248" t="s">
        <v>221</v>
      </c>
      <c r="E305" s="253" t="s">
        <v>21</v>
      </c>
      <c r="F305" s="254" t="s">
        <v>1772</v>
      </c>
      <c r="G305" s="252"/>
      <c r="H305" s="253" t="s">
        <v>21</v>
      </c>
      <c r="I305" s="255"/>
      <c r="J305" s="252"/>
      <c r="K305" s="252"/>
      <c r="L305" s="256"/>
      <c r="M305" s="257"/>
      <c r="N305" s="258"/>
      <c r="O305" s="258"/>
      <c r="P305" s="258"/>
      <c r="Q305" s="258"/>
      <c r="R305" s="258"/>
      <c r="S305" s="258"/>
      <c r="T305" s="259"/>
      <c r="AT305" s="260" t="s">
        <v>221</v>
      </c>
      <c r="AU305" s="260" t="s">
        <v>81</v>
      </c>
      <c r="AV305" s="12" t="s">
        <v>79</v>
      </c>
      <c r="AW305" s="12" t="s">
        <v>35</v>
      </c>
      <c r="AX305" s="12" t="s">
        <v>72</v>
      </c>
      <c r="AY305" s="260" t="s">
        <v>210</v>
      </c>
    </row>
    <row r="306" s="13" customFormat="1">
      <c r="B306" s="261"/>
      <c r="C306" s="262"/>
      <c r="D306" s="248" t="s">
        <v>221</v>
      </c>
      <c r="E306" s="263" t="s">
        <v>21</v>
      </c>
      <c r="F306" s="264" t="s">
        <v>1777</v>
      </c>
      <c r="G306" s="262"/>
      <c r="H306" s="265">
        <v>26.785</v>
      </c>
      <c r="I306" s="266"/>
      <c r="J306" s="262"/>
      <c r="K306" s="262"/>
      <c r="L306" s="267"/>
      <c r="M306" s="268"/>
      <c r="N306" s="269"/>
      <c r="O306" s="269"/>
      <c r="P306" s="269"/>
      <c r="Q306" s="269"/>
      <c r="R306" s="269"/>
      <c r="S306" s="269"/>
      <c r="T306" s="270"/>
      <c r="AT306" s="271" t="s">
        <v>221</v>
      </c>
      <c r="AU306" s="271" t="s">
        <v>81</v>
      </c>
      <c r="AV306" s="13" t="s">
        <v>81</v>
      </c>
      <c r="AW306" s="13" t="s">
        <v>35</v>
      </c>
      <c r="AX306" s="13" t="s">
        <v>79</v>
      </c>
      <c r="AY306" s="271" t="s">
        <v>210</v>
      </c>
    </row>
    <row r="307" s="1" customFormat="1" ht="14.4" customHeight="1">
      <c r="B307" s="47"/>
      <c r="C307" s="284" t="s">
        <v>508</v>
      </c>
      <c r="D307" s="284" t="s">
        <v>328</v>
      </c>
      <c r="E307" s="285" t="s">
        <v>670</v>
      </c>
      <c r="F307" s="286" t="s">
        <v>671</v>
      </c>
      <c r="G307" s="287" t="s">
        <v>318</v>
      </c>
      <c r="H307" s="288">
        <v>0.0089999999999999993</v>
      </c>
      <c r="I307" s="289"/>
      <c r="J307" s="290">
        <f>ROUND(I307*H307,2)</f>
        <v>0</v>
      </c>
      <c r="K307" s="286" t="s">
        <v>216</v>
      </c>
      <c r="L307" s="291"/>
      <c r="M307" s="292" t="s">
        <v>21</v>
      </c>
      <c r="N307" s="293" t="s">
        <v>43</v>
      </c>
      <c r="O307" s="48"/>
      <c r="P307" s="245">
        <f>O307*H307</f>
        <v>0</v>
      </c>
      <c r="Q307" s="245">
        <v>1</v>
      </c>
      <c r="R307" s="245">
        <f>Q307*H307</f>
        <v>0.0089999999999999993</v>
      </c>
      <c r="S307" s="245">
        <v>0</v>
      </c>
      <c r="T307" s="246">
        <f>S307*H307</f>
        <v>0</v>
      </c>
      <c r="AR307" s="25" t="s">
        <v>400</v>
      </c>
      <c r="AT307" s="25" t="s">
        <v>328</v>
      </c>
      <c r="AU307" s="25" t="s">
        <v>81</v>
      </c>
      <c r="AY307" s="25" t="s">
        <v>210</v>
      </c>
      <c r="BE307" s="247">
        <f>IF(N307="základní",J307,0)</f>
        <v>0</v>
      </c>
      <c r="BF307" s="247">
        <f>IF(N307="snížená",J307,0)</f>
        <v>0</v>
      </c>
      <c r="BG307" s="247">
        <f>IF(N307="zákl. přenesená",J307,0)</f>
        <v>0</v>
      </c>
      <c r="BH307" s="247">
        <f>IF(N307="sníž. přenesená",J307,0)</f>
        <v>0</v>
      </c>
      <c r="BI307" s="247">
        <f>IF(N307="nulová",J307,0)</f>
        <v>0</v>
      </c>
      <c r="BJ307" s="25" t="s">
        <v>79</v>
      </c>
      <c r="BK307" s="247">
        <f>ROUND(I307*H307,2)</f>
        <v>0</v>
      </c>
      <c r="BL307" s="25" t="s">
        <v>140</v>
      </c>
      <c r="BM307" s="25" t="s">
        <v>1778</v>
      </c>
    </row>
    <row r="308" s="13" customFormat="1">
      <c r="B308" s="261"/>
      <c r="C308" s="262"/>
      <c r="D308" s="248" t="s">
        <v>221</v>
      </c>
      <c r="E308" s="262"/>
      <c r="F308" s="264" t="s">
        <v>1779</v>
      </c>
      <c r="G308" s="262"/>
      <c r="H308" s="265">
        <v>0.0089999999999999993</v>
      </c>
      <c r="I308" s="266"/>
      <c r="J308" s="262"/>
      <c r="K308" s="262"/>
      <c r="L308" s="267"/>
      <c r="M308" s="268"/>
      <c r="N308" s="269"/>
      <c r="O308" s="269"/>
      <c r="P308" s="269"/>
      <c r="Q308" s="269"/>
      <c r="R308" s="269"/>
      <c r="S308" s="269"/>
      <c r="T308" s="270"/>
      <c r="AT308" s="271" t="s">
        <v>221</v>
      </c>
      <c r="AU308" s="271" t="s">
        <v>81</v>
      </c>
      <c r="AV308" s="13" t="s">
        <v>81</v>
      </c>
      <c r="AW308" s="13" t="s">
        <v>6</v>
      </c>
      <c r="AX308" s="13" t="s">
        <v>79</v>
      </c>
      <c r="AY308" s="271" t="s">
        <v>210</v>
      </c>
    </row>
    <row r="309" s="1" customFormat="1" ht="22.8" customHeight="1">
      <c r="B309" s="47"/>
      <c r="C309" s="236" t="s">
        <v>513</v>
      </c>
      <c r="D309" s="236" t="s">
        <v>212</v>
      </c>
      <c r="E309" s="237" t="s">
        <v>675</v>
      </c>
      <c r="F309" s="238" t="s">
        <v>676</v>
      </c>
      <c r="G309" s="239" t="s">
        <v>215</v>
      </c>
      <c r="H309" s="240">
        <v>226.768</v>
      </c>
      <c r="I309" s="241"/>
      <c r="J309" s="242">
        <f>ROUND(I309*H309,2)</f>
        <v>0</v>
      </c>
      <c r="K309" s="238" t="s">
        <v>216</v>
      </c>
      <c r="L309" s="73"/>
      <c r="M309" s="243" t="s">
        <v>21</v>
      </c>
      <c r="N309" s="244" t="s">
        <v>43</v>
      </c>
      <c r="O309" s="48"/>
      <c r="P309" s="245">
        <f>O309*H309</f>
        <v>0</v>
      </c>
      <c r="Q309" s="245">
        <v>0.00039825</v>
      </c>
      <c r="R309" s="245">
        <f>Q309*H309</f>
        <v>0.090310355999999994</v>
      </c>
      <c r="S309" s="245">
        <v>0</v>
      </c>
      <c r="T309" s="246">
        <f>S309*H309</f>
        <v>0</v>
      </c>
      <c r="AR309" s="25" t="s">
        <v>140</v>
      </c>
      <c r="AT309" s="25" t="s">
        <v>212</v>
      </c>
      <c r="AU309" s="25" t="s">
        <v>81</v>
      </c>
      <c r="AY309" s="25" t="s">
        <v>210</v>
      </c>
      <c r="BE309" s="247">
        <f>IF(N309="základní",J309,0)</f>
        <v>0</v>
      </c>
      <c r="BF309" s="247">
        <f>IF(N309="snížená",J309,0)</f>
        <v>0</v>
      </c>
      <c r="BG309" s="247">
        <f>IF(N309="zákl. přenesená",J309,0)</f>
        <v>0</v>
      </c>
      <c r="BH309" s="247">
        <f>IF(N309="sníž. přenesená",J309,0)</f>
        <v>0</v>
      </c>
      <c r="BI309" s="247">
        <f>IF(N309="nulová",J309,0)</f>
        <v>0</v>
      </c>
      <c r="BJ309" s="25" t="s">
        <v>79</v>
      </c>
      <c r="BK309" s="247">
        <f>ROUND(I309*H309,2)</f>
        <v>0</v>
      </c>
      <c r="BL309" s="25" t="s">
        <v>140</v>
      </c>
      <c r="BM309" s="25" t="s">
        <v>1780</v>
      </c>
    </row>
    <row r="310" s="1" customFormat="1">
      <c r="B310" s="47"/>
      <c r="C310" s="75"/>
      <c r="D310" s="248" t="s">
        <v>219</v>
      </c>
      <c r="E310" s="75"/>
      <c r="F310" s="249" t="s">
        <v>678</v>
      </c>
      <c r="G310" s="75"/>
      <c r="H310" s="75"/>
      <c r="I310" s="204"/>
      <c r="J310" s="75"/>
      <c r="K310" s="75"/>
      <c r="L310" s="73"/>
      <c r="M310" s="250"/>
      <c r="N310" s="48"/>
      <c r="O310" s="48"/>
      <c r="P310" s="48"/>
      <c r="Q310" s="48"/>
      <c r="R310" s="48"/>
      <c r="S310" s="48"/>
      <c r="T310" s="96"/>
      <c r="AT310" s="25" t="s">
        <v>219</v>
      </c>
      <c r="AU310" s="25" t="s">
        <v>81</v>
      </c>
    </row>
    <row r="311" s="12" customFormat="1">
      <c r="B311" s="251"/>
      <c r="C311" s="252"/>
      <c r="D311" s="248" t="s">
        <v>221</v>
      </c>
      <c r="E311" s="253" t="s">
        <v>21</v>
      </c>
      <c r="F311" s="254" t="s">
        <v>1772</v>
      </c>
      <c r="G311" s="252"/>
      <c r="H311" s="253" t="s">
        <v>21</v>
      </c>
      <c r="I311" s="255"/>
      <c r="J311" s="252"/>
      <c r="K311" s="252"/>
      <c r="L311" s="256"/>
      <c r="M311" s="257"/>
      <c r="N311" s="258"/>
      <c r="O311" s="258"/>
      <c r="P311" s="258"/>
      <c r="Q311" s="258"/>
      <c r="R311" s="258"/>
      <c r="S311" s="258"/>
      <c r="T311" s="259"/>
      <c r="AT311" s="260" t="s">
        <v>221</v>
      </c>
      <c r="AU311" s="260" t="s">
        <v>81</v>
      </c>
      <c r="AV311" s="12" t="s">
        <v>79</v>
      </c>
      <c r="AW311" s="12" t="s">
        <v>35</v>
      </c>
      <c r="AX311" s="12" t="s">
        <v>72</v>
      </c>
      <c r="AY311" s="260" t="s">
        <v>210</v>
      </c>
    </row>
    <row r="312" s="13" customFormat="1">
      <c r="B312" s="261"/>
      <c r="C312" s="262"/>
      <c r="D312" s="248" t="s">
        <v>221</v>
      </c>
      <c r="E312" s="263" t="s">
        <v>21</v>
      </c>
      <c r="F312" s="264" t="s">
        <v>1781</v>
      </c>
      <c r="G312" s="262"/>
      <c r="H312" s="265">
        <v>226.768</v>
      </c>
      <c r="I312" s="266"/>
      <c r="J312" s="262"/>
      <c r="K312" s="262"/>
      <c r="L312" s="267"/>
      <c r="M312" s="268"/>
      <c r="N312" s="269"/>
      <c r="O312" s="269"/>
      <c r="P312" s="269"/>
      <c r="Q312" s="269"/>
      <c r="R312" s="269"/>
      <c r="S312" s="269"/>
      <c r="T312" s="270"/>
      <c r="AT312" s="271" t="s">
        <v>221</v>
      </c>
      <c r="AU312" s="271" t="s">
        <v>81</v>
      </c>
      <c r="AV312" s="13" t="s">
        <v>81</v>
      </c>
      <c r="AW312" s="13" t="s">
        <v>35</v>
      </c>
      <c r="AX312" s="13" t="s">
        <v>79</v>
      </c>
      <c r="AY312" s="271" t="s">
        <v>210</v>
      </c>
    </row>
    <row r="313" s="1" customFormat="1" ht="22.8" customHeight="1">
      <c r="B313" s="47"/>
      <c r="C313" s="284" t="s">
        <v>518</v>
      </c>
      <c r="D313" s="284" t="s">
        <v>328</v>
      </c>
      <c r="E313" s="285" t="s">
        <v>680</v>
      </c>
      <c r="F313" s="286" t="s">
        <v>681</v>
      </c>
      <c r="G313" s="287" t="s">
        <v>215</v>
      </c>
      <c r="H313" s="288">
        <v>260.78300000000002</v>
      </c>
      <c r="I313" s="289"/>
      <c r="J313" s="290">
        <f>ROUND(I313*H313,2)</f>
        <v>0</v>
      </c>
      <c r="K313" s="286" t="s">
        <v>21</v>
      </c>
      <c r="L313" s="291"/>
      <c r="M313" s="292" t="s">
        <v>21</v>
      </c>
      <c r="N313" s="293" t="s">
        <v>43</v>
      </c>
      <c r="O313" s="48"/>
      <c r="P313" s="245">
        <f>O313*H313</f>
        <v>0</v>
      </c>
      <c r="Q313" s="245">
        <v>0.0048999999999999998</v>
      </c>
      <c r="R313" s="245">
        <f>Q313*H313</f>
        <v>1.2778366999999999</v>
      </c>
      <c r="S313" s="245">
        <v>0</v>
      </c>
      <c r="T313" s="246">
        <f>S313*H313</f>
        <v>0</v>
      </c>
      <c r="AR313" s="25" t="s">
        <v>400</v>
      </c>
      <c r="AT313" s="25" t="s">
        <v>328</v>
      </c>
      <c r="AU313" s="25" t="s">
        <v>81</v>
      </c>
      <c r="AY313" s="25" t="s">
        <v>210</v>
      </c>
      <c r="BE313" s="247">
        <f>IF(N313="základní",J313,0)</f>
        <v>0</v>
      </c>
      <c r="BF313" s="247">
        <f>IF(N313="snížená",J313,0)</f>
        <v>0</v>
      </c>
      <c r="BG313" s="247">
        <f>IF(N313="zákl. přenesená",J313,0)</f>
        <v>0</v>
      </c>
      <c r="BH313" s="247">
        <f>IF(N313="sníž. přenesená",J313,0)</f>
        <v>0</v>
      </c>
      <c r="BI313" s="247">
        <f>IF(N313="nulová",J313,0)</f>
        <v>0</v>
      </c>
      <c r="BJ313" s="25" t="s">
        <v>79</v>
      </c>
      <c r="BK313" s="247">
        <f>ROUND(I313*H313,2)</f>
        <v>0</v>
      </c>
      <c r="BL313" s="25" t="s">
        <v>140</v>
      </c>
      <c r="BM313" s="25" t="s">
        <v>1782</v>
      </c>
    </row>
    <row r="314" s="13" customFormat="1">
      <c r="B314" s="261"/>
      <c r="C314" s="262"/>
      <c r="D314" s="248" t="s">
        <v>221</v>
      </c>
      <c r="E314" s="262"/>
      <c r="F314" s="264" t="s">
        <v>1783</v>
      </c>
      <c r="G314" s="262"/>
      <c r="H314" s="265">
        <v>260.78300000000002</v>
      </c>
      <c r="I314" s="266"/>
      <c r="J314" s="262"/>
      <c r="K314" s="262"/>
      <c r="L314" s="267"/>
      <c r="M314" s="268"/>
      <c r="N314" s="269"/>
      <c r="O314" s="269"/>
      <c r="P314" s="269"/>
      <c r="Q314" s="269"/>
      <c r="R314" s="269"/>
      <c r="S314" s="269"/>
      <c r="T314" s="270"/>
      <c r="AT314" s="271" t="s">
        <v>221</v>
      </c>
      <c r="AU314" s="271" t="s">
        <v>81</v>
      </c>
      <c r="AV314" s="13" t="s">
        <v>81</v>
      </c>
      <c r="AW314" s="13" t="s">
        <v>6</v>
      </c>
      <c r="AX314" s="13" t="s">
        <v>79</v>
      </c>
      <c r="AY314" s="271" t="s">
        <v>210</v>
      </c>
    </row>
    <row r="315" s="1" customFormat="1" ht="22.8" customHeight="1">
      <c r="B315" s="47"/>
      <c r="C315" s="236" t="s">
        <v>523</v>
      </c>
      <c r="D315" s="236" t="s">
        <v>212</v>
      </c>
      <c r="E315" s="237" t="s">
        <v>1315</v>
      </c>
      <c r="F315" s="238" t="s">
        <v>1316</v>
      </c>
      <c r="G315" s="239" t="s">
        <v>215</v>
      </c>
      <c r="H315" s="240">
        <v>53.57</v>
      </c>
      <c r="I315" s="241"/>
      <c r="J315" s="242">
        <f>ROUND(I315*H315,2)</f>
        <v>0</v>
      </c>
      <c r="K315" s="238" t="s">
        <v>216</v>
      </c>
      <c r="L315" s="73"/>
      <c r="M315" s="243" t="s">
        <v>21</v>
      </c>
      <c r="N315" s="244" t="s">
        <v>43</v>
      </c>
      <c r="O315" s="48"/>
      <c r="P315" s="245">
        <f>O315*H315</f>
        <v>0</v>
      </c>
      <c r="Q315" s="245">
        <v>0.00039825</v>
      </c>
      <c r="R315" s="245">
        <f>Q315*H315</f>
        <v>0.021334252500000001</v>
      </c>
      <c r="S315" s="245">
        <v>0</v>
      </c>
      <c r="T315" s="246">
        <f>S315*H315</f>
        <v>0</v>
      </c>
      <c r="AR315" s="25" t="s">
        <v>140</v>
      </c>
      <c r="AT315" s="25" t="s">
        <v>212</v>
      </c>
      <c r="AU315" s="25" t="s">
        <v>81</v>
      </c>
      <c r="AY315" s="25" t="s">
        <v>210</v>
      </c>
      <c r="BE315" s="247">
        <f>IF(N315="základní",J315,0)</f>
        <v>0</v>
      </c>
      <c r="BF315" s="247">
        <f>IF(N315="snížená",J315,0)</f>
        <v>0</v>
      </c>
      <c r="BG315" s="247">
        <f>IF(N315="zákl. přenesená",J315,0)</f>
        <v>0</v>
      </c>
      <c r="BH315" s="247">
        <f>IF(N315="sníž. přenesená",J315,0)</f>
        <v>0</v>
      </c>
      <c r="BI315" s="247">
        <f>IF(N315="nulová",J315,0)</f>
        <v>0</v>
      </c>
      <c r="BJ315" s="25" t="s">
        <v>79</v>
      </c>
      <c r="BK315" s="247">
        <f>ROUND(I315*H315,2)</f>
        <v>0</v>
      </c>
      <c r="BL315" s="25" t="s">
        <v>140</v>
      </c>
      <c r="BM315" s="25" t="s">
        <v>1784</v>
      </c>
    </row>
    <row r="316" s="1" customFormat="1">
      <c r="B316" s="47"/>
      <c r="C316" s="75"/>
      <c r="D316" s="248" t="s">
        <v>219</v>
      </c>
      <c r="E316" s="75"/>
      <c r="F316" s="249" t="s">
        <v>678</v>
      </c>
      <c r="G316" s="75"/>
      <c r="H316" s="75"/>
      <c r="I316" s="204"/>
      <c r="J316" s="75"/>
      <c r="K316" s="75"/>
      <c r="L316" s="73"/>
      <c r="M316" s="250"/>
      <c r="N316" s="48"/>
      <c r="O316" s="48"/>
      <c r="P316" s="48"/>
      <c r="Q316" s="48"/>
      <c r="R316" s="48"/>
      <c r="S316" s="48"/>
      <c r="T316" s="96"/>
      <c r="AT316" s="25" t="s">
        <v>219</v>
      </c>
      <c r="AU316" s="25" t="s">
        <v>81</v>
      </c>
    </row>
    <row r="317" s="12" customFormat="1">
      <c r="B317" s="251"/>
      <c r="C317" s="252"/>
      <c r="D317" s="248" t="s">
        <v>221</v>
      </c>
      <c r="E317" s="253" t="s">
        <v>21</v>
      </c>
      <c r="F317" s="254" t="s">
        <v>1772</v>
      </c>
      <c r="G317" s="252"/>
      <c r="H317" s="253" t="s">
        <v>21</v>
      </c>
      <c r="I317" s="255"/>
      <c r="J317" s="252"/>
      <c r="K317" s="252"/>
      <c r="L317" s="256"/>
      <c r="M317" s="257"/>
      <c r="N317" s="258"/>
      <c r="O317" s="258"/>
      <c r="P317" s="258"/>
      <c r="Q317" s="258"/>
      <c r="R317" s="258"/>
      <c r="S317" s="258"/>
      <c r="T317" s="259"/>
      <c r="AT317" s="260" t="s">
        <v>221</v>
      </c>
      <c r="AU317" s="260" t="s">
        <v>81</v>
      </c>
      <c r="AV317" s="12" t="s">
        <v>79</v>
      </c>
      <c r="AW317" s="12" t="s">
        <v>35</v>
      </c>
      <c r="AX317" s="12" t="s">
        <v>72</v>
      </c>
      <c r="AY317" s="260" t="s">
        <v>210</v>
      </c>
    </row>
    <row r="318" s="13" customFormat="1">
      <c r="B318" s="261"/>
      <c r="C318" s="262"/>
      <c r="D318" s="248" t="s">
        <v>221</v>
      </c>
      <c r="E318" s="263" t="s">
        <v>21</v>
      </c>
      <c r="F318" s="264" t="s">
        <v>1785</v>
      </c>
      <c r="G318" s="262"/>
      <c r="H318" s="265">
        <v>53.57</v>
      </c>
      <c r="I318" s="266"/>
      <c r="J318" s="262"/>
      <c r="K318" s="262"/>
      <c r="L318" s="267"/>
      <c r="M318" s="268"/>
      <c r="N318" s="269"/>
      <c r="O318" s="269"/>
      <c r="P318" s="269"/>
      <c r="Q318" s="269"/>
      <c r="R318" s="269"/>
      <c r="S318" s="269"/>
      <c r="T318" s="270"/>
      <c r="AT318" s="271" t="s">
        <v>221</v>
      </c>
      <c r="AU318" s="271" t="s">
        <v>81</v>
      </c>
      <c r="AV318" s="13" t="s">
        <v>81</v>
      </c>
      <c r="AW318" s="13" t="s">
        <v>35</v>
      </c>
      <c r="AX318" s="13" t="s">
        <v>79</v>
      </c>
      <c r="AY318" s="271" t="s">
        <v>210</v>
      </c>
    </row>
    <row r="319" s="1" customFormat="1" ht="22.8" customHeight="1">
      <c r="B319" s="47"/>
      <c r="C319" s="284" t="s">
        <v>527</v>
      </c>
      <c r="D319" s="284" t="s">
        <v>328</v>
      </c>
      <c r="E319" s="285" t="s">
        <v>680</v>
      </c>
      <c r="F319" s="286" t="s">
        <v>681</v>
      </c>
      <c r="G319" s="287" t="s">
        <v>215</v>
      </c>
      <c r="H319" s="288">
        <v>64.284000000000006</v>
      </c>
      <c r="I319" s="289"/>
      <c r="J319" s="290">
        <f>ROUND(I319*H319,2)</f>
        <v>0</v>
      </c>
      <c r="K319" s="286" t="s">
        <v>21</v>
      </c>
      <c r="L319" s="291"/>
      <c r="M319" s="292" t="s">
        <v>21</v>
      </c>
      <c r="N319" s="293" t="s">
        <v>43</v>
      </c>
      <c r="O319" s="48"/>
      <c r="P319" s="245">
        <f>O319*H319</f>
        <v>0</v>
      </c>
      <c r="Q319" s="245">
        <v>0.0048999999999999998</v>
      </c>
      <c r="R319" s="245">
        <f>Q319*H319</f>
        <v>0.31499160000000004</v>
      </c>
      <c r="S319" s="245">
        <v>0</v>
      </c>
      <c r="T319" s="246">
        <f>S319*H319</f>
        <v>0</v>
      </c>
      <c r="AR319" s="25" t="s">
        <v>400</v>
      </c>
      <c r="AT319" s="25" t="s">
        <v>328</v>
      </c>
      <c r="AU319" s="25" t="s">
        <v>81</v>
      </c>
      <c r="AY319" s="25" t="s">
        <v>210</v>
      </c>
      <c r="BE319" s="247">
        <f>IF(N319="základní",J319,0)</f>
        <v>0</v>
      </c>
      <c r="BF319" s="247">
        <f>IF(N319="snížená",J319,0)</f>
        <v>0</v>
      </c>
      <c r="BG319" s="247">
        <f>IF(N319="zákl. přenesená",J319,0)</f>
        <v>0</v>
      </c>
      <c r="BH319" s="247">
        <f>IF(N319="sníž. přenesená",J319,0)</f>
        <v>0</v>
      </c>
      <c r="BI319" s="247">
        <f>IF(N319="nulová",J319,0)</f>
        <v>0</v>
      </c>
      <c r="BJ319" s="25" t="s">
        <v>79</v>
      </c>
      <c r="BK319" s="247">
        <f>ROUND(I319*H319,2)</f>
        <v>0</v>
      </c>
      <c r="BL319" s="25" t="s">
        <v>140</v>
      </c>
      <c r="BM319" s="25" t="s">
        <v>1786</v>
      </c>
    </row>
    <row r="320" s="13" customFormat="1">
      <c r="B320" s="261"/>
      <c r="C320" s="262"/>
      <c r="D320" s="248" t="s">
        <v>221</v>
      </c>
      <c r="E320" s="262"/>
      <c r="F320" s="264" t="s">
        <v>1787</v>
      </c>
      <c r="G320" s="262"/>
      <c r="H320" s="265">
        <v>64.284000000000006</v>
      </c>
      <c r="I320" s="266"/>
      <c r="J320" s="262"/>
      <c r="K320" s="262"/>
      <c r="L320" s="267"/>
      <c r="M320" s="268"/>
      <c r="N320" s="269"/>
      <c r="O320" s="269"/>
      <c r="P320" s="269"/>
      <c r="Q320" s="269"/>
      <c r="R320" s="269"/>
      <c r="S320" s="269"/>
      <c r="T320" s="270"/>
      <c r="AT320" s="271" t="s">
        <v>221</v>
      </c>
      <c r="AU320" s="271" t="s">
        <v>81</v>
      </c>
      <c r="AV320" s="13" t="s">
        <v>81</v>
      </c>
      <c r="AW320" s="13" t="s">
        <v>6</v>
      </c>
      <c r="AX320" s="13" t="s">
        <v>79</v>
      </c>
      <c r="AY320" s="271" t="s">
        <v>210</v>
      </c>
    </row>
    <row r="321" s="1" customFormat="1" ht="22.8" customHeight="1">
      <c r="B321" s="47"/>
      <c r="C321" s="236" t="s">
        <v>535</v>
      </c>
      <c r="D321" s="236" t="s">
        <v>212</v>
      </c>
      <c r="E321" s="237" t="s">
        <v>1329</v>
      </c>
      <c r="F321" s="238" t="s">
        <v>1788</v>
      </c>
      <c r="G321" s="239" t="s">
        <v>215</v>
      </c>
      <c r="H321" s="240">
        <v>15.664999999999999</v>
      </c>
      <c r="I321" s="241"/>
      <c r="J321" s="242">
        <f>ROUND(I321*H321,2)</f>
        <v>0</v>
      </c>
      <c r="K321" s="238" t="s">
        <v>21</v>
      </c>
      <c r="L321" s="73"/>
      <c r="M321" s="243" t="s">
        <v>21</v>
      </c>
      <c r="N321" s="244" t="s">
        <v>43</v>
      </c>
      <c r="O321" s="48"/>
      <c r="P321" s="245">
        <f>O321*H321</f>
        <v>0</v>
      </c>
      <c r="Q321" s="245">
        <v>0.0045799999999999999</v>
      </c>
      <c r="R321" s="245">
        <f>Q321*H321</f>
        <v>0.071745699999999996</v>
      </c>
      <c r="S321" s="245">
        <v>0</v>
      </c>
      <c r="T321" s="246">
        <f>S321*H321</f>
        <v>0</v>
      </c>
      <c r="AR321" s="25" t="s">
        <v>140</v>
      </c>
      <c r="AT321" s="25" t="s">
        <v>212</v>
      </c>
      <c r="AU321" s="25" t="s">
        <v>81</v>
      </c>
      <c r="AY321" s="25" t="s">
        <v>210</v>
      </c>
      <c r="BE321" s="247">
        <f>IF(N321="základní",J321,0)</f>
        <v>0</v>
      </c>
      <c r="BF321" s="247">
        <f>IF(N321="snížená",J321,0)</f>
        <v>0</v>
      </c>
      <c r="BG321" s="247">
        <f>IF(N321="zákl. přenesená",J321,0)</f>
        <v>0</v>
      </c>
      <c r="BH321" s="247">
        <f>IF(N321="sníž. přenesená",J321,0)</f>
        <v>0</v>
      </c>
      <c r="BI321" s="247">
        <f>IF(N321="nulová",J321,0)</f>
        <v>0</v>
      </c>
      <c r="BJ321" s="25" t="s">
        <v>79</v>
      </c>
      <c r="BK321" s="247">
        <f>ROUND(I321*H321,2)</f>
        <v>0</v>
      </c>
      <c r="BL321" s="25" t="s">
        <v>140</v>
      </c>
      <c r="BM321" s="25" t="s">
        <v>1789</v>
      </c>
    </row>
    <row r="322" s="12" customFormat="1">
      <c r="B322" s="251"/>
      <c r="C322" s="252"/>
      <c r="D322" s="248" t="s">
        <v>221</v>
      </c>
      <c r="E322" s="253" t="s">
        <v>21</v>
      </c>
      <c r="F322" s="254" t="s">
        <v>1772</v>
      </c>
      <c r="G322" s="252"/>
      <c r="H322" s="253" t="s">
        <v>21</v>
      </c>
      <c r="I322" s="255"/>
      <c r="J322" s="252"/>
      <c r="K322" s="252"/>
      <c r="L322" s="256"/>
      <c r="M322" s="257"/>
      <c r="N322" s="258"/>
      <c r="O322" s="258"/>
      <c r="P322" s="258"/>
      <c r="Q322" s="258"/>
      <c r="R322" s="258"/>
      <c r="S322" s="258"/>
      <c r="T322" s="259"/>
      <c r="AT322" s="260" t="s">
        <v>221</v>
      </c>
      <c r="AU322" s="260" t="s">
        <v>81</v>
      </c>
      <c r="AV322" s="12" t="s">
        <v>79</v>
      </c>
      <c r="AW322" s="12" t="s">
        <v>35</v>
      </c>
      <c r="AX322" s="12" t="s">
        <v>72</v>
      </c>
      <c r="AY322" s="260" t="s">
        <v>210</v>
      </c>
    </row>
    <row r="323" s="12" customFormat="1">
      <c r="B323" s="251"/>
      <c r="C323" s="252"/>
      <c r="D323" s="248" t="s">
        <v>221</v>
      </c>
      <c r="E323" s="253" t="s">
        <v>21</v>
      </c>
      <c r="F323" s="254" t="s">
        <v>1790</v>
      </c>
      <c r="G323" s="252"/>
      <c r="H323" s="253" t="s">
        <v>21</v>
      </c>
      <c r="I323" s="255"/>
      <c r="J323" s="252"/>
      <c r="K323" s="252"/>
      <c r="L323" s="256"/>
      <c r="M323" s="257"/>
      <c r="N323" s="258"/>
      <c r="O323" s="258"/>
      <c r="P323" s="258"/>
      <c r="Q323" s="258"/>
      <c r="R323" s="258"/>
      <c r="S323" s="258"/>
      <c r="T323" s="259"/>
      <c r="AT323" s="260" t="s">
        <v>221</v>
      </c>
      <c r="AU323" s="260" t="s">
        <v>81</v>
      </c>
      <c r="AV323" s="12" t="s">
        <v>79</v>
      </c>
      <c r="AW323" s="12" t="s">
        <v>35</v>
      </c>
      <c r="AX323" s="12" t="s">
        <v>72</v>
      </c>
      <c r="AY323" s="260" t="s">
        <v>210</v>
      </c>
    </row>
    <row r="324" s="13" customFormat="1">
      <c r="B324" s="261"/>
      <c r="C324" s="262"/>
      <c r="D324" s="248" t="s">
        <v>221</v>
      </c>
      <c r="E324" s="263" t="s">
        <v>21</v>
      </c>
      <c r="F324" s="264" t="s">
        <v>1791</v>
      </c>
      <c r="G324" s="262"/>
      <c r="H324" s="265">
        <v>15.664999999999999</v>
      </c>
      <c r="I324" s="266"/>
      <c r="J324" s="262"/>
      <c r="K324" s="262"/>
      <c r="L324" s="267"/>
      <c r="M324" s="268"/>
      <c r="N324" s="269"/>
      <c r="O324" s="269"/>
      <c r="P324" s="269"/>
      <c r="Q324" s="269"/>
      <c r="R324" s="269"/>
      <c r="S324" s="269"/>
      <c r="T324" s="270"/>
      <c r="AT324" s="271" t="s">
        <v>221</v>
      </c>
      <c r="AU324" s="271" t="s">
        <v>81</v>
      </c>
      <c r="AV324" s="13" t="s">
        <v>81</v>
      </c>
      <c r="AW324" s="13" t="s">
        <v>35</v>
      </c>
      <c r="AX324" s="13" t="s">
        <v>79</v>
      </c>
      <c r="AY324" s="271" t="s">
        <v>210</v>
      </c>
    </row>
    <row r="325" s="1" customFormat="1" ht="34.2" customHeight="1">
      <c r="B325" s="47"/>
      <c r="C325" s="236" t="s">
        <v>539</v>
      </c>
      <c r="D325" s="236" t="s">
        <v>212</v>
      </c>
      <c r="E325" s="237" t="s">
        <v>693</v>
      </c>
      <c r="F325" s="238" t="s">
        <v>694</v>
      </c>
      <c r="G325" s="239" t="s">
        <v>318</v>
      </c>
      <c r="H325" s="240">
        <v>1.819</v>
      </c>
      <c r="I325" s="241"/>
      <c r="J325" s="242">
        <f>ROUND(I325*H325,2)</f>
        <v>0</v>
      </c>
      <c r="K325" s="238" t="s">
        <v>216</v>
      </c>
      <c r="L325" s="73"/>
      <c r="M325" s="243" t="s">
        <v>21</v>
      </c>
      <c r="N325" s="244" t="s">
        <v>43</v>
      </c>
      <c r="O325" s="48"/>
      <c r="P325" s="245">
        <f>O325*H325</f>
        <v>0</v>
      </c>
      <c r="Q325" s="245">
        <v>0</v>
      </c>
      <c r="R325" s="245">
        <f>Q325*H325</f>
        <v>0</v>
      </c>
      <c r="S325" s="245">
        <v>0</v>
      </c>
      <c r="T325" s="246">
        <f>S325*H325</f>
        <v>0</v>
      </c>
      <c r="AR325" s="25" t="s">
        <v>140</v>
      </c>
      <c r="AT325" s="25" t="s">
        <v>212</v>
      </c>
      <c r="AU325" s="25" t="s">
        <v>81</v>
      </c>
      <c r="AY325" s="25" t="s">
        <v>210</v>
      </c>
      <c r="BE325" s="247">
        <f>IF(N325="základní",J325,0)</f>
        <v>0</v>
      </c>
      <c r="BF325" s="247">
        <f>IF(N325="snížená",J325,0)</f>
        <v>0</v>
      </c>
      <c r="BG325" s="247">
        <f>IF(N325="zákl. přenesená",J325,0)</f>
        <v>0</v>
      </c>
      <c r="BH325" s="247">
        <f>IF(N325="sníž. přenesená",J325,0)</f>
        <v>0</v>
      </c>
      <c r="BI325" s="247">
        <f>IF(N325="nulová",J325,0)</f>
        <v>0</v>
      </c>
      <c r="BJ325" s="25" t="s">
        <v>79</v>
      </c>
      <c r="BK325" s="247">
        <f>ROUND(I325*H325,2)</f>
        <v>0</v>
      </c>
      <c r="BL325" s="25" t="s">
        <v>140</v>
      </c>
      <c r="BM325" s="25" t="s">
        <v>1792</v>
      </c>
    </row>
    <row r="326" s="1" customFormat="1">
      <c r="B326" s="47"/>
      <c r="C326" s="75"/>
      <c r="D326" s="248" t="s">
        <v>219</v>
      </c>
      <c r="E326" s="75"/>
      <c r="F326" s="249" t="s">
        <v>696</v>
      </c>
      <c r="G326" s="75"/>
      <c r="H326" s="75"/>
      <c r="I326" s="204"/>
      <c r="J326" s="75"/>
      <c r="K326" s="75"/>
      <c r="L326" s="73"/>
      <c r="M326" s="250"/>
      <c r="N326" s="48"/>
      <c r="O326" s="48"/>
      <c r="P326" s="48"/>
      <c r="Q326" s="48"/>
      <c r="R326" s="48"/>
      <c r="S326" s="48"/>
      <c r="T326" s="96"/>
      <c r="AT326" s="25" t="s">
        <v>219</v>
      </c>
      <c r="AU326" s="25" t="s">
        <v>81</v>
      </c>
    </row>
    <row r="327" s="11" customFormat="1" ht="29.88" customHeight="1">
      <c r="B327" s="220"/>
      <c r="C327" s="221"/>
      <c r="D327" s="222" t="s">
        <v>71</v>
      </c>
      <c r="E327" s="234" t="s">
        <v>1793</v>
      </c>
      <c r="F327" s="234" t="s">
        <v>1794</v>
      </c>
      <c r="G327" s="221"/>
      <c r="H327" s="221"/>
      <c r="I327" s="224"/>
      <c r="J327" s="235">
        <f>BK327</f>
        <v>0</v>
      </c>
      <c r="K327" s="221"/>
      <c r="L327" s="226"/>
      <c r="M327" s="227"/>
      <c r="N327" s="228"/>
      <c r="O327" s="228"/>
      <c r="P327" s="229">
        <f>SUM(P328:P335)</f>
        <v>0</v>
      </c>
      <c r="Q327" s="228"/>
      <c r="R327" s="229">
        <f>SUM(R328:R335)</f>
        <v>1.4705699999999999</v>
      </c>
      <c r="S327" s="228"/>
      <c r="T327" s="230">
        <f>SUM(T328:T335)</f>
        <v>0</v>
      </c>
      <c r="AR327" s="231" t="s">
        <v>81</v>
      </c>
      <c r="AT327" s="232" t="s">
        <v>71</v>
      </c>
      <c r="AU327" s="232" t="s">
        <v>79</v>
      </c>
      <c r="AY327" s="231" t="s">
        <v>210</v>
      </c>
      <c r="BK327" s="233">
        <f>SUM(BK328:BK335)</f>
        <v>0</v>
      </c>
    </row>
    <row r="328" s="1" customFormat="1" ht="22.8" customHeight="1">
      <c r="B328" s="47"/>
      <c r="C328" s="236" t="s">
        <v>543</v>
      </c>
      <c r="D328" s="236" t="s">
        <v>212</v>
      </c>
      <c r="E328" s="237" t="s">
        <v>1795</v>
      </c>
      <c r="F328" s="238" t="s">
        <v>1796</v>
      </c>
      <c r="G328" s="239" t="s">
        <v>215</v>
      </c>
      <c r="H328" s="240">
        <v>147.05699999999999</v>
      </c>
      <c r="I328" s="241"/>
      <c r="J328" s="242">
        <f>ROUND(I328*H328,2)</f>
        <v>0</v>
      </c>
      <c r="K328" s="238" t="s">
        <v>21</v>
      </c>
      <c r="L328" s="73"/>
      <c r="M328" s="243" t="s">
        <v>21</v>
      </c>
      <c r="N328" s="244" t="s">
        <v>43</v>
      </c>
      <c r="O328" s="48"/>
      <c r="P328" s="245">
        <f>O328*H328</f>
        <v>0</v>
      </c>
      <c r="Q328" s="245">
        <v>0.0050000000000000001</v>
      </c>
      <c r="R328" s="245">
        <f>Q328*H328</f>
        <v>0.73528499999999997</v>
      </c>
      <c r="S328" s="245">
        <v>0</v>
      </c>
      <c r="T328" s="246">
        <f>S328*H328</f>
        <v>0</v>
      </c>
      <c r="AR328" s="25" t="s">
        <v>140</v>
      </c>
      <c r="AT328" s="25" t="s">
        <v>212</v>
      </c>
      <c r="AU328" s="25" t="s">
        <v>81</v>
      </c>
      <c r="AY328" s="25" t="s">
        <v>210</v>
      </c>
      <c r="BE328" s="247">
        <f>IF(N328="základní",J328,0)</f>
        <v>0</v>
      </c>
      <c r="BF328" s="247">
        <f>IF(N328="snížená",J328,0)</f>
        <v>0</v>
      </c>
      <c r="BG328" s="247">
        <f>IF(N328="zákl. přenesená",J328,0)</f>
        <v>0</v>
      </c>
      <c r="BH328" s="247">
        <f>IF(N328="sníž. přenesená",J328,0)</f>
        <v>0</v>
      </c>
      <c r="BI328" s="247">
        <f>IF(N328="nulová",J328,0)</f>
        <v>0</v>
      </c>
      <c r="BJ328" s="25" t="s">
        <v>79</v>
      </c>
      <c r="BK328" s="247">
        <f>ROUND(I328*H328,2)</f>
        <v>0</v>
      </c>
      <c r="BL328" s="25" t="s">
        <v>140</v>
      </c>
      <c r="BM328" s="25" t="s">
        <v>1797</v>
      </c>
    </row>
    <row r="329" s="12" customFormat="1">
      <c r="B329" s="251"/>
      <c r="C329" s="252"/>
      <c r="D329" s="248" t="s">
        <v>221</v>
      </c>
      <c r="E329" s="253" t="s">
        <v>21</v>
      </c>
      <c r="F329" s="254" t="s">
        <v>1798</v>
      </c>
      <c r="G329" s="252"/>
      <c r="H329" s="253" t="s">
        <v>21</v>
      </c>
      <c r="I329" s="255"/>
      <c r="J329" s="252"/>
      <c r="K329" s="252"/>
      <c r="L329" s="256"/>
      <c r="M329" s="257"/>
      <c r="N329" s="258"/>
      <c r="O329" s="258"/>
      <c r="P329" s="258"/>
      <c r="Q329" s="258"/>
      <c r="R329" s="258"/>
      <c r="S329" s="258"/>
      <c r="T329" s="259"/>
      <c r="AT329" s="260" t="s">
        <v>221</v>
      </c>
      <c r="AU329" s="260" t="s">
        <v>81</v>
      </c>
      <c r="AV329" s="12" t="s">
        <v>79</v>
      </c>
      <c r="AW329" s="12" t="s">
        <v>35</v>
      </c>
      <c r="AX329" s="12" t="s">
        <v>72</v>
      </c>
      <c r="AY329" s="260" t="s">
        <v>210</v>
      </c>
    </row>
    <row r="330" s="13" customFormat="1">
      <c r="B330" s="261"/>
      <c r="C330" s="262"/>
      <c r="D330" s="248" t="s">
        <v>221</v>
      </c>
      <c r="E330" s="263" t="s">
        <v>21</v>
      </c>
      <c r="F330" s="264" t="s">
        <v>1799</v>
      </c>
      <c r="G330" s="262"/>
      <c r="H330" s="265">
        <v>147.05699999999999</v>
      </c>
      <c r="I330" s="266"/>
      <c r="J330" s="262"/>
      <c r="K330" s="262"/>
      <c r="L330" s="267"/>
      <c r="M330" s="268"/>
      <c r="N330" s="269"/>
      <c r="O330" s="269"/>
      <c r="P330" s="269"/>
      <c r="Q330" s="269"/>
      <c r="R330" s="269"/>
      <c r="S330" s="269"/>
      <c r="T330" s="270"/>
      <c r="AT330" s="271" t="s">
        <v>221</v>
      </c>
      <c r="AU330" s="271" t="s">
        <v>81</v>
      </c>
      <c r="AV330" s="13" t="s">
        <v>81</v>
      </c>
      <c r="AW330" s="13" t="s">
        <v>35</v>
      </c>
      <c r="AX330" s="13" t="s">
        <v>79</v>
      </c>
      <c r="AY330" s="271" t="s">
        <v>210</v>
      </c>
    </row>
    <row r="331" s="1" customFormat="1" ht="14.4" customHeight="1">
      <c r="B331" s="47"/>
      <c r="C331" s="236" t="s">
        <v>548</v>
      </c>
      <c r="D331" s="236" t="s">
        <v>212</v>
      </c>
      <c r="E331" s="237" t="s">
        <v>1800</v>
      </c>
      <c r="F331" s="238" t="s">
        <v>1801</v>
      </c>
      <c r="G331" s="239" t="s">
        <v>215</v>
      </c>
      <c r="H331" s="240">
        <v>147.05699999999999</v>
      </c>
      <c r="I331" s="241"/>
      <c r="J331" s="242">
        <f>ROUND(I331*H331,2)</f>
        <v>0</v>
      </c>
      <c r="K331" s="238" t="s">
        <v>21</v>
      </c>
      <c r="L331" s="73"/>
      <c r="M331" s="243" t="s">
        <v>21</v>
      </c>
      <c r="N331" s="244" t="s">
        <v>43</v>
      </c>
      <c r="O331" s="48"/>
      <c r="P331" s="245">
        <f>O331*H331</f>
        <v>0</v>
      </c>
      <c r="Q331" s="245">
        <v>0.0050000000000000001</v>
      </c>
      <c r="R331" s="245">
        <f>Q331*H331</f>
        <v>0.73528499999999997</v>
      </c>
      <c r="S331" s="245">
        <v>0</v>
      </c>
      <c r="T331" s="246">
        <f>S331*H331</f>
        <v>0</v>
      </c>
      <c r="AR331" s="25" t="s">
        <v>140</v>
      </c>
      <c r="AT331" s="25" t="s">
        <v>212</v>
      </c>
      <c r="AU331" s="25" t="s">
        <v>81</v>
      </c>
      <c r="AY331" s="25" t="s">
        <v>210</v>
      </c>
      <c r="BE331" s="247">
        <f>IF(N331="základní",J331,0)</f>
        <v>0</v>
      </c>
      <c r="BF331" s="247">
        <f>IF(N331="snížená",J331,0)</f>
        <v>0</v>
      </c>
      <c r="BG331" s="247">
        <f>IF(N331="zákl. přenesená",J331,0)</f>
        <v>0</v>
      </c>
      <c r="BH331" s="247">
        <f>IF(N331="sníž. přenesená",J331,0)</f>
        <v>0</v>
      </c>
      <c r="BI331" s="247">
        <f>IF(N331="nulová",J331,0)</f>
        <v>0</v>
      </c>
      <c r="BJ331" s="25" t="s">
        <v>79</v>
      </c>
      <c r="BK331" s="247">
        <f>ROUND(I331*H331,2)</f>
        <v>0</v>
      </c>
      <c r="BL331" s="25" t="s">
        <v>140</v>
      </c>
      <c r="BM331" s="25" t="s">
        <v>1802</v>
      </c>
    </row>
    <row r="332" s="12" customFormat="1">
      <c r="B332" s="251"/>
      <c r="C332" s="252"/>
      <c r="D332" s="248" t="s">
        <v>221</v>
      </c>
      <c r="E332" s="253" t="s">
        <v>21</v>
      </c>
      <c r="F332" s="254" t="s">
        <v>1798</v>
      </c>
      <c r="G332" s="252"/>
      <c r="H332" s="253" t="s">
        <v>21</v>
      </c>
      <c r="I332" s="255"/>
      <c r="J332" s="252"/>
      <c r="K332" s="252"/>
      <c r="L332" s="256"/>
      <c r="M332" s="257"/>
      <c r="N332" s="258"/>
      <c r="O332" s="258"/>
      <c r="P332" s="258"/>
      <c r="Q332" s="258"/>
      <c r="R332" s="258"/>
      <c r="S332" s="258"/>
      <c r="T332" s="259"/>
      <c r="AT332" s="260" t="s">
        <v>221</v>
      </c>
      <c r="AU332" s="260" t="s">
        <v>81</v>
      </c>
      <c r="AV332" s="12" t="s">
        <v>79</v>
      </c>
      <c r="AW332" s="12" t="s">
        <v>35</v>
      </c>
      <c r="AX332" s="12" t="s">
        <v>72</v>
      </c>
      <c r="AY332" s="260" t="s">
        <v>210</v>
      </c>
    </row>
    <row r="333" s="13" customFormat="1">
      <c r="B333" s="261"/>
      <c r="C333" s="262"/>
      <c r="D333" s="248" t="s">
        <v>221</v>
      </c>
      <c r="E333" s="263" t="s">
        <v>21</v>
      </c>
      <c r="F333" s="264" t="s">
        <v>1799</v>
      </c>
      <c r="G333" s="262"/>
      <c r="H333" s="265">
        <v>147.05699999999999</v>
      </c>
      <c r="I333" s="266"/>
      <c r="J333" s="262"/>
      <c r="K333" s="262"/>
      <c r="L333" s="267"/>
      <c r="M333" s="268"/>
      <c r="N333" s="269"/>
      <c r="O333" s="269"/>
      <c r="P333" s="269"/>
      <c r="Q333" s="269"/>
      <c r="R333" s="269"/>
      <c r="S333" s="269"/>
      <c r="T333" s="270"/>
      <c r="AT333" s="271" t="s">
        <v>221</v>
      </c>
      <c r="AU333" s="271" t="s">
        <v>81</v>
      </c>
      <c r="AV333" s="13" t="s">
        <v>81</v>
      </c>
      <c r="AW333" s="13" t="s">
        <v>35</v>
      </c>
      <c r="AX333" s="13" t="s">
        <v>79</v>
      </c>
      <c r="AY333" s="271" t="s">
        <v>210</v>
      </c>
    </row>
    <row r="334" s="1" customFormat="1" ht="34.2" customHeight="1">
      <c r="B334" s="47"/>
      <c r="C334" s="236" t="s">
        <v>552</v>
      </c>
      <c r="D334" s="236" t="s">
        <v>212</v>
      </c>
      <c r="E334" s="237" t="s">
        <v>1803</v>
      </c>
      <c r="F334" s="238" t="s">
        <v>1804</v>
      </c>
      <c r="G334" s="239" t="s">
        <v>318</v>
      </c>
      <c r="H334" s="240">
        <v>1.4710000000000001</v>
      </c>
      <c r="I334" s="241"/>
      <c r="J334" s="242">
        <f>ROUND(I334*H334,2)</f>
        <v>0</v>
      </c>
      <c r="K334" s="238" t="s">
        <v>216</v>
      </c>
      <c r="L334" s="73"/>
      <c r="M334" s="243" t="s">
        <v>21</v>
      </c>
      <c r="N334" s="244" t="s">
        <v>43</v>
      </c>
      <c r="O334" s="48"/>
      <c r="P334" s="245">
        <f>O334*H334</f>
        <v>0</v>
      </c>
      <c r="Q334" s="245">
        <v>0</v>
      </c>
      <c r="R334" s="245">
        <f>Q334*H334</f>
        <v>0</v>
      </c>
      <c r="S334" s="245">
        <v>0</v>
      </c>
      <c r="T334" s="246">
        <f>S334*H334</f>
        <v>0</v>
      </c>
      <c r="AR334" s="25" t="s">
        <v>140</v>
      </c>
      <c r="AT334" s="25" t="s">
        <v>212</v>
      </c>
      <c r="AU334" s="25" t="s">
        <v>81</v>
      </c>
      <c r="AY334" s="25" t="s">
        <v>210</v>
      </c>
      <c r="BE334" s="247">
        <f>IF(N334="základní",J334,0)</f>
        <v>0</v>
      </c>
      <c r="BF334" s="247">
        <f>IF(N334="snížená",J334,0)</f>
        <v>0</v>
      </c>
      <c r="BG334" s="247">
        <f>IF(N334="zákl. přenesená",J334,0)</f>
        <v>0</v>
      </c>
      <c r="BH334" s="247">
        <f>IF(N334="sníž. přenesená",J334,0)</f>
        <v>0</v>
      </c>
      <c r="BI334" s="247">
        <f>IF(N334="nulová",J334,0)</f>
        <v>0</v>
      </c>
      <c r="BJ334" s="25" t="s">
        <v>79</v>
      </c>
      <c r="BK334" s="247">
        <f>ROUND(I334*H334,2)</f>
        <v>0</v>
      </c>
      <c r="BL334" s="25" t="s">
        <v>140</v>
      </c>
      <c r="BM334" s="25" t="s">
        <v>1805</v>
      </c>
    </row>
    <row r="335" s="1" customFormat="1">
      <c r="B335" s="47"/>
      <c r="C335" s="75"/>
      <c r="D335" s="248" t="s">
        <v>219</v>
      </c>
      <c r="E335" s="75"/>
      <c r="F335" s="249" t="s">
        <v>1806</v>
      </c>
      <c r="G335" s="75"/>
      <c r="H335" s="75"/>
      <c r="I335" s="204"/>
      <c r="J335" s="75"/>
      <c r="K335" s="75"/>
      <c r="L335" s="73"/>
      <c r="M335" s="250"/>
      <c r="N335" s="48"/>
      <c r="O335" s="48"/>
      <c r="P335" s="48"/>
      <c r="Q335" s="48"/>
      <c r="R335" s="48"/>
      <c r="S335" s="48"/>
      <c r="T335" s="96"/>
      <c r="AT335" s="25" t="s">
        <v>219</v>
      </c>
      <c r="AU335" s="25" t="s">
        <v>81</v>
      </c>
    </row>
    <row r="336" s="11" customFormat="1" ht="29.88" customHeight="1">
      <c r="B336" s="220"/>
      <c r="C336" s="221"/>
      <c r="D336" s="222" t="s">
        <v>71</v>
      </c>
      <c r="E336" s="234" t="s">
        <v>1334</v>
      </c>
      <c r="F336" s="234" t="s">
        <v>1335</v>
      </c>
      <c r="G336" s="221"/>
      <c r="H336" s="221"/>
      <c r="I336" s="224"/>
      <c r="J336" s="235">
        <f>BK336</f>
        <v>0</v>
      </c>
      <c r="K336" s="221"/>
      <c r="L336" s="226"/>
      <c r="M336" s="227"/>
      <c r="N336" s="228"/>
      <c r="O336" s="228"/>
      <c r="P336" s="229">
        <f>SUM(P337:P348)</f>
        <v>0</v>
      </c>
      <c r="Q336" s="228"/>
      <c r="R336" s="229">
        <f>SUM(R337:R348)</f>
        <v>0.74681331900000014</v>
      </c>
      <c r="S336" s="228"/>
      <c r="T336" s="230">
        <f>SUM(T337:T348)</f>
        <v>0</v>
      </c>
      <c r="AR336" s="231" t="s">
        <v>81</v>
      </c>
      <c r="AT336" s="232" t="s">
        <v>71</v>
      </c>
      <c r="AU336" s="232" t="s">
        <v>79</v>
      </c>
      <c r="AY336" s="231" t="s">
        <v>210</v>
      </c>
      <c r="BK336" s="233">
        <f>SUM(BK337:BK348)</f>
        <v>0</v>
      </c>
    </row>
    <row r="337" s="1" customFormat="1" ht="34.2" customHeight="1">
      <c r="B337" s="47"/>
      <c r="C337" s="236" t="s">
        <v>559</v>
      </c>
      <c r="D337" s="236" t="s">
        <v>212</v>
      </c>
      <c r="E337" s="237" t="s">
        <v>1807</v>
      </c>
      <c r="F337" s="238" t="s">
        <v>1808</v>
      </c>
      <c r="G337" s="239" t="s">
        <v>215</v>
      </c>
      <c r="H337" s="240">
        <v>226.24100000000001</v>
      </c>
      <c r="I337" s="241"/>
      <c r="J337" s="242">
        <f>ROUND(I337*H337,2)</f>
        <v>0</v>
      </c>
      <c r="K337" s="238" t="s">
        <v>216</v>
      </c>
      <c r="L337" s="73"/>
      <c r="M337" s="243" t="s">
        <v>21</v>
      </c>
      <c r="N337" s="244" t="s">
        <v>43</v>
      </c>
      <c r="O337" s="48"/>
      <c r="P337" s="245">
        <f>O337*H337</f>
        <v>0</v>
      </c>
      <c r="Q337" s="245">
        <v>0.0011590000000000001</v>
      </c>
      <c r="R337" s="245">
        <f>Q337*H337</f>
        <v>0.26221331900000006</v>
      </c>
      <c r="S337" s="245">
        <v>0</v>
      </c>
      <c r="T337" s="246">
        <f>S337*H337</f>
        <v>0</v>
      </c>
      <c r="AR337" s="25" t="s">
        <v>140</v>
      </c>
      <c r="AT337" s="25" t="s">
        <v>212</v>
      </c>
      <c r="AU337" s="25" t="s">
        <v>81</v>
      </c>
      <c r="AY337" s="25" t="s">
        <v>210</v>
      </c>
      <c r="BE337" s="247">
        <f>IF(N337="základní",J337,0)</f>
        <v>0</v>
      </c>
      <c r="BF337" s="247">
        <f>IF(N337="snížená",J337,0)</f>
        <v>0</v>
      </c>
      <c r="BG337" s="247">
        <f>IF(N337="zákl. přenesená",J337,0)</f>
        <v>0</v>
      </c>
      <c r="BH337" s="247">
        <f>IF(N337="sníž. přenesená",J337,0)</f>
        <v>0</v>
      </c>
      <c r="BI337" s="247">
        <f>IF(N337="nulová",J337,0)</f>
        <v>0</v>
      </c>
      <c r="BJ337" s="25" t="s">
        <v>79</v>
      </c>
      <c r="BK337" s="247">
        <f>ROUND(I337*H337,2)</f>
        <v>0</v>
      </c>
      <c r="BL337" s="25" t="s">
        <v>140</v>
      </c>
      <c r="BM337" s="25" t="s">
        <v>1809</v>
      </c>
    </row>
    <row r="338" s="1" customFormat="1">
      <c r="B338" s="47"/>
      <c r="C338" s="75"/>
      <c r="D338" s="248" t="s">
        <v>219</v>
      </c>
      <c r="E338" s="75"/>
      <c r="F338" s="249" t="s">
        <v>1810</v>
      </c>
      <c r="G338" s="75"/>
      <c r="H338" s="75"/>
      <c r="I338" s="204"/>
      <c r="J338" s="75"/>
      <c r="K338" s="75"/>
      <c r="L338" s="73"/>
      <c r="M338" s="250"/>
      <c r="N338" s="48"/>
      <c r="O338" s="48"/>
      <c r="P338" s="48"/>
      <c r="Q338" s="48"/>
      <c r="R338" s="48"/>
      <c r="S338" s="48"/>
      <c r="T338" s="96"/>
      <c r="AT338" s="25" t="s">
        <v>219</v>
      </c>
      <c r="AU338" s="25" t="s">
        <v>81</v>
      </c>
    </row>
    <row r="339" s="12" customFormat="1">
      <c r="B339" s="251"/>
      <c r="C339" s="252"/>
      <c r="D339" s="248" t="s">
        <v>221</v>
      </c>
      <c r="E339" s="253" t="s">
        <v>21</v>
      </c>
      <c r="F339" s="254" t="s">
        <v>1798</v>
      </c>
      <c r="G339" s="252"/>
      <c r="H339" s="253" t="s">
        <v>21</v>
      </c>
      <c r="I339" s="255"/>
      <c r="J339" s="252"/>
      <c r="K339" s="252"/>
      <c r="L339" s="256"/>
      <c r="M339" s="257"/>
      <c r="N339" s="258"/>
      <c r="O339" s="258"/>
      <c r="P339" s="258"/>
      <c r="Q339" s="258"/>
      <c r="R339" s="258"/>
      <c r="S339" s="258"/>
      <c r="T339" s="259"/>
      <c r="AT339" s="260" t="s">
        <v>221</v>
      </c>
      <c r="AU339" s="260" t="s">
        <v>81</v>
      </c>
      <c r="AV339" s="12" t="s">
        <v>79</v>
      </c>
      <c r="AW339" s="12" t="s">
        <v>35</v>
      </c>
      <c r="AX339" s="12" t="s">
        <v>72</v>
      </c>
      <c r="AY339" s="260" t="s">
        <v>210</v>
      </c>
    </row>
    <row r="340" s="13" customFormat="1">
      <c r="B340" s="261"/>
      <c r="C340" s="262"/>
      <c r="D340" s="248" t="s">
        <v>221</v>
      </c>
      <c r="E340" s="263" t="s">
        <v>21</v>
      </c>
      <c r="F340" s="264" t="s">
        <v>1811</v>
      </c>
      <c r="G340" s="262"/>
      <c r="H340" s="265">
        <v>226.24100000000001</v>
      </c>
      <c r="I340" s="266"/>
      <c r="J340" s="262"/>
      <c r="K340" s="262"/>
      <c r="L340" s="267"/>
      <c r="M340" s="268"/>
      <c r="N340" s="269"/>
      <c r="O340" s="269"/>
      <c r="P340" s="269"/>
      <c r="Q340" s="269"/>
      <c r="R340" s="269"/>
      <c r="S340" s="269"/>
      <c r="T340" s="270"/>
      <c r="AT340" s="271" t="s">
        <v>221</v>
      </c>
      <c r="AU340" s="271" t="s">
        <v>81</v>
      </c>
      <c r="AV340" s="13" t="s">
        <v>81</v>
      </c>
      <c r="AW340" s="13" t="s">
        <v>35</v>
      </c>
      <c r="AX340" s="13" t="s">
        <v>79</v>
      </c>
      <c r="AY340" s="271" t="s">
        <v>210</v>
      </c>
    </row>
    <row r="341" s="1" customFormat="1" ht="14.4" customHeight="1">
      <c r="B341" s="47"/>
      <c r="C341" s="284" t="s">
        <v>563</v>
      </c>
      <c r="D341" s="284" t="s">
        <v>328</v>
      </c>
      <c r="E341" s="285" t="s">
        <v>1812</v>
      </c>
      <c r="F341" s="286" t="s">
        <v>1813</v>
      </c>
      <c r="G341" s="287" t="s">
        <v>258</v>
      </c>
      <c r="H341" s="288">
        <v>24.23</v>
      </c>
      <c r="I341" s="289"/>
      <c r="J341" s="290">
        <f>ROUND(I341*H341,2)</f>
        <v>0</v>
      </c>
      <c r="K341" s="286" t="s">
        <v>216</v>
      </c>
      <c r="L341" s="291"/>
      <c r="M341" s="292" t="s">
        <v>21</v>
      </c>
      <c r="N341" s="293" t="s">
        <v>43</v>
      </c>
      <c r="O341" s="48"/>
      <c r="P341" s="245">
        <f>O341*H341</f>
        <v>0</v>
      </c>
      <c r="Q341" s="245">
        <v>0.02</v>
      </c>
      <c r="R341" s="245">
        <f>Q341*H341</f>
        <v>0.48460000000000003</v>
      </c>
      <c r="S341" s="245">
        <v>0</v>
      </c>
      <c r="T341" s="246">
        <f>S341*H341</f>
        <v>0</v>
      </c>
      <c r="AR341" s="25" t="s">
        <v>400</v>
      </c>
      <c r="AT341" s="25" t="s">
        <v>328</v>
      </c>
      <c r="AU341" s="25" t="s">
        <v>81</v>
      </c>
      <c r="AY341" s="25" t="s">
        <v>210</v>
      </c>
      <c r="BE341" s="247">
        <f>IF(N341="základní",J341,0)</f>
        <v>0</v>
      </c>
      <c r="BF341" s="247">
        <f>IF(N341="snížená",J341,0)</f>
        <v>0</v>
      </c>
      <c r="BG341" s="247">
        <f>IF(N341="zákl. přenesená",J341,0)</f>
        <v>0</v>
      </c>
      <c r="BH341" s="247">
        <f>IF(N341="sníž. přenesená",J341,0)</f>
        <v>0</v>
      </c>
      <c r="BI341" s="247">
        <f>IF(N341="nulová",J341,0)</f>
        <v>0</v>
      </c>
      <c r="BJ341" s="25" t="s">
        <v>79</v>
      </c>
      <c r="BK341" s="247">
        <f>ROUND(I341*H341,2)</f>
        <v>0</v>
      </c>
      <c r="BL341" s="25" t="s">
        <v>140</v>
      </c>
      <c r="BM341" s="25" t="s">
        <v>1814</v>
      </c>
    </row>
    <row r="342" s="12" customFormat="1">
      <c r="B342" s="251"/>
      <c r="C342" s="252"/>
      <c r="D342" s="248" t="s">
        <v>221</v>
      </c>
      <c r="E342" s="253" t="s">
        <v>21</v>
      </c>
      <c r="F342" s="254" t="s">
        <v>1798</v>
      </c>
      <c r="G342" s="252"/>
      <c r="H342" s="253" t="s">
        <v>21</v>
      </c>
      <c r="I342" s="255"/>
      <c r="J342" s="252"/>
      <c r="K342" s="252"/>
      <c r="L342" s="256"/>
      <c r="M342" s="257"/>
      <c r="N342" s="258"/>
      <c r="O342" s="258"/>
      <c r="P342" s="258"/>
      <c r="Q342" s="258"/>
      <c r="R342" s="258"/>
      <c r="S342" s="258"/>
      <c r="T342" s="259"/>
      <c r="AT342" s="260" t="s">
        <v>221</v>
      </c>
      <c r="AU342" s="260" t="s">
        <v>81</v>
      </c>
      <c r="AV342" s="12" t="s">
        <v>79</v>
      </c>
      <c r="AW342" s="12" t="s">
        <v>35</v>
      </c>
      <c r="AX342" s="12" t="s">
        <v>72</v>
      </c>
      <c r="AY342" s="260" t="s">
        <v>210</v>
      </c>
    </row>
    <row r="343" s="13" customFormat="1">
      <c r="B343" s="261"/>
      <c r="C343" s="262"/>
      <c r="D343" s="248" t="s">
        <v>221</v>
      </c>
      <c r="E343" s="263" t="s">
        <v>21</v>
      </c>
      <c r="F343" s="264" t="s">
        <v>1815</v>
      </c>
      <c r="G343" s="262"/>
      <c r="H343" s="265">
        <v>16.968</v>
      </c>
      <c r="I343" s="266"/>
      <c r="J343" s="262"/>
      <c r="K343" s="262"/>
      <c r="L343" s="267"/>
      <c r="M343" s="268"/>
      <c r="N343" s="269"/>
      <c r="O343" s="269"/>
      <c r="P343" s="269"/>
      <c r="Q343" s="269"/>
      <c r="R343" s="269"/>
      <c r="S343" s="269"/>
      <c r="T343" s="270"/>
      <c r="AT343" s="271" t="s">
        <v>221</v>
      </c>
      <c r="AU343" s="271" t="s">
        <v>81</v>
      </c>
      <c r="AV343" s="13" t="s">
        <v>81</v>
      </c>
      <c r="AW343" s="13" t="s">
        <v>35</v>
      </c>
      <c r="AX343" s="13" t="s">
        <v>72</v>
      </c>
      <c r="AY343" s="271" t="s">
        <v>210</v>
      </c>
    </row>
    <row r="344" s="13" customFormat="1">
      <c r="B344" s="261"/>
      <c r="C344" s="262"/>
      <c r="D344" s="248" t="s">
        <v>221</v>
      </c>
      <c r="E344" s="263" t="s">
        <v>21</v>
      </c>
      <c r="F344" s="264" t="s">
        <v>1816</v>
      </c>
      <c r="G344" s="262"/>
      <c r="H344" s="265">
        <v>6.7869999999999999</v>
      </c>
      <c r="I344" s="266"/>
      <c r="J344" s="262"/>
      <c r="K344" s="262"/>
      <c r="L344" s="267"/>
      <c r="M344" s="268"/>
      <c r="N344" s="269"/>
      <c r="O344" s="269"/>
      <c r="P344" s="269"/>
      <c r="Q344" s="269"/>
      <c r="R344" s="269"/>
      <c r="S344" s="269"/>
      <c r="T344" s="270"/>
      <c r="AT344" s="271" t="s">
        <v>221</v>
      </c>
      <c r="AU344" s="271" t="s">
        <v>81</v>
      </c>
      <c r="AV344" s="13" t="s">
        <v>81</v>
      </c>
      <c r="AW344" s="13" t="s">
        <v>35</v>
      </c>
      <c r="AX344" s="13" t="s">
        <v>72</v>
      </c>
      <c r="AY344" s="271" t="s">
        <v>210</v>
      </c>
    </row>
    <row r="345" s="14" customFormat="1">
      <c r="B345" s="272"/>
      <c r="C345" s="273"/>
      <c r="D345" s="248" t="s">
        <v>221</v>
      </c>
      <c r="E345" s="274" t="s">
        <v>21</v>
      </c>
      <c r="F345" s="275" t="s">
        <v>227</v>
      </c>
      <c r="G345" s="273"/>
      <c r="H345" s="276">
        <v>23.754999999999999</v>
      </c>
      <c r="I345" s="277"/>
      <c r="J345" s="273"/>
      <c r="K345" s="273"/>
      <c r="L345" s="278"/>
      <c r="M345" s="279"/>
      <c r="N345" s="280"/>
      <c r="O345" s="280"/>
      <c r="P345" s="280"/>
      <c r="Q345" s="280"/>
      <c r="R345" s="280"/>
      <c r="S345" s="280"/>
      <c r="T345" s="281"/>
      <c r="AT345" s="282" t="s">
        <v>221</v>
      </c>
      <c r="AU345" s="282" t="s">
        <v>81</v>
      </c>
      <c r="AV345" s="14" t="s">
        <v>217</v>
      </c>
      <c r="AW345" s="14" t="s">
        <v>35</v>
      </c>
      <c r="AX345" s="14" t="s">
        <v>79</v>
      </c>
      <c r="AY345" s="282" t="s">
        <v>210</v>
      </c>
    </row>
    <row r="346" s="13" customFormat="1">
      <c r="B346" s="261"/>
      <c r="C346" s="262"/>
      <c r="D346" s="248" t="s">
        <v>221</v>
      </c>
      <c r="E346" s="262"/>
      <c r="F346" s="264" t="s">
        <v>1817</v>
      </c>
      <c r="G346" s="262"/>
      <c r="H346" s="265">
        <v>24.23</v>
      </c>
      <c r="I346" s="266"/>
      <c r="J346" s="262"/>
      <c r="K346" s="262"/>
      <c r="L346" s="267"/>
      <c r="M346" s="268"/>
      <c r="N346" s="269"/>
      <c r="O346" s="269"/>
      <c r="P346" s="269"/>
      <c r="Q346" s="269"/>
      <c r="R346" s="269"/>
      <c r="S346" s="269"/>
      <c r="T346" s="270"/>
      <c r="AT346" s="271" t="s">
        <v>221</v>
      </c>
      <c r="AU346" s="271" t="s">
        <v>81</v>
      </c>
      <c r="AV346" s="13" t="s">
        <v>81</v>
      </c>
      <c r="AW346" s="13" t="s">
        <v>6</v>
      </c>
      <c r="AX346" s="13" t="s">
        <v>79</v>
      </c>
      <c r="AY346" s="271" t="s">
        <v>210</v>
      </c>
    </row>
    <row r="347" s="1" customFormat="1" ht="34.2" customHeight="1">
      <c r="B347" s="47"/>
      <c r="C347" s="236" t="s">
        <v>567</v>
      </c>
      <c r="D347" s="236" t="s">
        <v>212</v>
      </c>
      <c r="E347" s="237" t="s">
        <v>1348</v>
      </c>
      <c r="F347" s="238" t="s">
        <v>1349</v>
      </c>
      <c r="G347" s="239" t="s">
        <v>318</v>
      </c>
      <c r="H347" s="240">
        <v>0.747</v>
      </c>
      <c r="I347" s="241"/>
      <c r="J347" s="242">
        <f>ROUND(I347*H347,2)</f>
        <v>0</v>
      </c>
      <c r="K347" s="238" t="s">
        <v>216</v>
      </c>
      <c r="L347" s="73"/>
      <c r="M347" s="243" t="s">
        <v>21</v>
      </c>
      <c r="N347" s="244" t="s">
        <v>43</v>
      </c>
      <c r="O347" s="48"/>
      <c r="P347" s="245">
        <f>O347*H347</f>
        <v>0</v>
      </c>
      <c r="Q347" s="245">
        <v>0</v>
      </c>
      <c r="R347" s="245">
        <f>Q347*H347</f>
        <v>0</v>
      </c>
      <c r="S347" s="245">
        <v>0</v>
      </c>
      <c r="T347" s="246">
        <f>S347*H347</f>
        <v>0</v>
      </c>
      <c r="AR347" s="25" t="s">
        <v>140</v>
      </c>
      <c r="AT347" s="25" t="s">
        <v>212</v>
      </c>
      <c r="AU347" s="25" t="s">
        <v>81</v>
      </c>
      <c r="AY347" s="25" t="s">
        <v>210</v>
      </c>
      <c r="BE347" s="247">
        <f>IF(N347="základní",J347,0)</f>
        <v>0</v>
      </c>
      <c r="BF347" s="247">
        <f>IF(N347="snížená",J347,0)</f>
        <v>0</v>
      </c>
      <c r="BG347" s="247">
        <f>IF(N347="zákl. přenesená",J347,0)</f>
        <v>0</v>
      </c>
      <c r="BH347" s="247">
        <f>IF(N347="sníž. přenesená",J347,0)</f>
        <v>0</v>
      </c>
      <c r="BI347" s="247">
        <f>IF(N347="nulová",J347,0)</f>
        <v>0</v>
      </c>
      <c r="BJ347" s="25" t="s">
        <v>79</v>
      </c>
      <c r="BK347" s="247">
        <f>ROUND(I347*H347,2)</f>
        <v>0</v>
      </c>
      <c r="BL347" s="25" t="s">
        <v>140</v>
      </c>
      <c r="BM347" s="25" t="s">
        <v>1818</v>
      </c>
    </row>
    <row r="348" s="1" customFormat="1">
      <c r="B348" s="47"/>
      <c r="C348" s="75"/>
      <c r="D348" s="248" t="s">
        <v>219</v>
      </c>
      <c r="E348" s="75"/>
      <c r="F348" s="249" t="s">
        <v>1351</v>
      </c>
      <c r="G348" s="75"/>
      <c r="H348" s="75"/>
      <c r="I348" s="204"/>
      <c r="J348" s="75"/>
      <c r="K348" s="75"/>
      <c r="L348" s="73"/>
      <c r="M348" s="250"/>
      <c r="N348" s="48"/>
      <c r="O348" s="48"/>
      <c r="P348" s="48"/>
      <c r="Q348" s="48"/>
      <c r="R348" s="48"/>
      <c r="S348" s="48"/>
      <c r="T348" s="96"/>
      <c r="AT348" s="25" t="s">
        <v>219</v>
      </c>
      <c r="AU348" s="25" t="s">
        <v>81</v>
      </c>
    </row>
    <row r="349" s="11" customFormat="1" ht="29.88" customHeight="1">
      <c r="B349" s="220"/>
      <c r="C349" s="221"/>
      <c r="D349" s="222" t="s">
        <v>71</v>
      </c>
      <c r="E349" s="234" t="s">
        <v>1819</v>
      </c>
      <c r="F349" s="234" t="s">
        <v>1820</v>
      </c>
      <c r="G349" s="221"/>
      <c r="H349" s="221"/>
      <c r="I349" s="224"/>
      <c r="J349" s="235">
        <f>BK349</f>
        <v>0</v>
      </c>
      <c r="K349" s="221"/>
      <c r="L349" s="226"/>
      <c r="M349" s="227"/>
      <c r="N349" s="228"/>
      <c r="O349" s="228"/>
      <c r="P349" s="229">
        <f>P350</f>
        <v>0</v>
      </c>
      <c r="Q349" s="228"/>
      <c r="R349" s="229">
        <f>R350</f>
        <v>0</v>
      </c>
      <c r="S349" s="228"/>
      <c r="T349" s="230">
        <f>T350</f>
        <v>0</v>
      </c>
      <c r="AR349" s="231" t="s">
        <v>81</v>
      </c>
      <c r="AT349" s="232" t="s">
        <v>71</v>
      </c>
      <c r="AU349" s="232" t="s">
        <v>79</v>
      </c>
      <c r="AY349" s="231" t="s">
        <v>210</v>
      </c>
      <c r="BK349" s="233">
        <f>BK350</f>
        <v>0</v>
      </c>
    </row>
    <row r="350" s="1" customFormat="1" ht="14.4" customHeight="1">
      <c r="B350" s="47"/>
      <c r="C350" s="236" t="s">
        <v>579</v>
      </c>
      <c r="D350" s="236" t="s">
        <v>212</v>
      </c>
      <c r="E350" s="237" t="s">
        <v>1819</v>
      </c>
      <c r="F350" s="238" t="s">
        <v>1821</v>
      </c>
      <c r="G350" s="239" t="s">
        <v>482</v>
      </c>
      <c r="H350" s="240">
        <v>1</v>
      </c>
      <c r="I350" s="241"/>
      <c r="J350" s="242">
        <f>ROUND(I350*H350,2)</f>
        <v>0</v>
      </c>
      <c r="K350" s="238" t="s">
        <v>21</v>
      </c>
      <c r="L350" s="73"/>
      <c r="M350" s="243" t="s">
        <v>21</v>
      </c>
      <c r="N350" s="244" t="s">
        <v>43</v>
      </c>
      <c r="O350" s="48"/>
      <c r="P350" s="245">
        <f>O350*H350</f>
        <v>0</v>
      </c>
      <c r="Q350" s="245">
        <v>0</v>
      </c>
      <c r="R350" s="245">
        <f>Q350*H350</f>
        <v>0</v>
      </c>
      <c r="S350" s="245">
        <v>0</v>
      </c>
      <c r="T350" s="246">
        <f>S350*H350</f>
        <v>0</v>
      </c>
      <c r="AR350" s="25" t="s">
        <v>140</v>
      </c>
      <c r="AT350" s="25" t="s">
        <v>212</v>
      </c>
      <c r="AU350" s="25" t="s">
        <v>81</v>
      </c>
      <c r="AY350" s="25" t="s">
        <v>210</v>
      </c>
      <c r="BE350" s="247">
        <f>IF(N350="základní",J350,0)</f>
        <v>0</v>
      </c>
      <c r="BF350" s="247">
        <f>IF(N350="snížená",J350,0)</f>
        <v>0</v>
      </c>
      <c r="BG350" s="247">
        <f>IF(N350="zákl. přenesená",J350,0)</f>
        <v>0</v>
      </c>
      <c r="BH350" s="247">
        <f>IF(N350="sníž. přenesená",J350,0)</f>
        <v>0</v>
      </c>
      <c r="BI350" s="247">
        <f>IF(N350="nulová",J350,0)</f>
        <v>0</v>
      </c>
      <c r="BJ350" s="25" t="s">
        <v>79</v>
      </c>
      <c r="BK350" s="247">
        <f>ROUND(I350*H350,2)</f>
        <v>0</v>
      </c>
      <c r="BL350" s="25" t="s">
        <v>140</v>
      </c>
      <c r="BM350" s="25" t="s">
        <v>1822</v>
      </c>
    </row>
    <row r="351" s="11" customFormat="1" ht="29.88" customHeight="1">
      <c r="B351" s="220"/>
      <c r="C351" s="221"/>
      <c r="D351" s="222" t="s">
        <v>71</v>
      </c>
      <c r="E351" s="234" t="s">
        <v>1518</v>
      </c>
      <c r="F351" s="234" t="s">
        <v>1519</v>
      </c>
      <c r="G351" s="221"/>
      <c r="H351" s="221"/>
      <c r="I351" s="224"/>
      <c r="J351" s="235">
        <f>BK351</f>
        <v>0</v>
      </c>
      <c r="K351" s="221"/>
      <c r="L351" s="226"/>
      <c r="M351" s="227"/>
      <c r="N351" s="228"/>
      <c r="O351" s="228"/>
      <c r="P351" s="229">
        <f>P352</f>
        <v>0</v>
      </c>
      <c r="Q351" s="228"/>
      <c r="R351" s="229">
        <f>R352</f>
        <v>0</v>
      </c>
      <c r="S351" s="228"/>
      <c r="T351" s="230">
        <f>T352</f>
        <v>0</v>
      </c>
      <c r="AR351" s="231" t="s">
        <v>81</v>
      </c>
      <c r="AT351" s="232" t="s">
        <v>71</v>
      </c>
      <c r="AU351" s="232" t="s">
        <v>79</v>
      </c>
      <c r="AY351" s="231" t="s">
        <v>210</v>
      </c>
      <c r="BK351" s="233">
        <f>BK352</f>
        <v>0</v>
      </c>
    </row>
    <row r="352" s="1" customFormat="1" ht="14.4" customHeight="1">
      <c r="B352" s="47"/>
      <c r="C352" s="236" t="s">
        <v>585</v>
      </c>
      <c r="D352" s="236" t="s">
        <v>212</v>
      </c>
      <c r="E352" s="237" t="s">
        <v>1518</v>
      </c>
      <c r="F352" s="238" t="s">
        <v>1823</v>
      </c>
      <c r="G352" s="239" t="s">
        <v>482</v>
      </c>
      <c r="H352" s="240">
        <v>1</v>
      </c>
      <c r="I352" s="241"/>
      <c r="J352" s="242">
        <f>ROUND(I352*H352,2)</f>
        <v>0</v>
      </c>
      <c r="K352" s="238" t="s">
        <v>21</v>
      </c>
      <c r="L352" s="73"/>
      <c r="M352" s="243" t="s">
        <v>21</v>
      </c>
      <c r="N352" s="244" t="s">
        <v>43</v>
      </c>
      <c r="O352" s="48"/>
      <c r="P352" s="245">
        <f>O352*H352</f>
        <v>0</v>
      </c>
      <c r="Q352" s="245">
        <v>0</v>
      </c>
      <c r="R352" s="245">
        <f>Q352*H352</f>
        <v>0</v>
      </c>
      <c r="S352" s="245">
        <v>0</v>
      </c>
      <c r="T352" s="246">
        <f>S352*H352</f>
        <v>0</v>
      </c>
      <c r="AR352" s="25" t="s">
        <v>140</v>
      </c>
      <c r="AT352" s="25" t="s">
        <v>212</v>
      </c>
      <c r="AU352" s="25" t="s">
        <v>81</v>
      </c>
      <c r="AY352" s="25" t="s">
        <v>210</v>
      </c>
      <c r="BE352" s="247">
        <f>IF(N352="základní",J352,0)</f>
        <v>0</v>
      </c>
      <c r="BF352" s="247">
        <f>IF(N352="snížená",J352,0)</f>
        <v>0</v>
      </c>
      <c r="BG352" s="247">
        <f>IF(N352="zákl. přenesená",J352,0)</f>
        <v>0</v>
      </c>
      <c r="BH352" s="247">
        <f>IF(N352="sníž. přenesená",J352,0)</f>
        <v>0</v>
      </c>
      <c r="BI352" s="247">
        <f>IF(N352="nulová",J352,0)</f>
        <v>0</v>
      </c>
      <c r="BJ352" s="25" t="s">
        <v>79</v>
      </c>
      <c r="BK352" s="247">
        <f>ROUND(I352*H352,2)</f>
        <v>0</v>
      </c>
      <c r="BL352" s="25" t="s">
        <v>140</v>
      </c>
      <c r="BM352" s="25" t="s">
        <v>1824</v>
      </c>
    </row>
    <row r="353" s="11" customFormat="1" ht="29.88" customHeight="1">
      <c r="B353" s="220"/>
      <c r="C353" s="221"/>
      <c r="D353" s="222" t="s">
        <v>71</v>
      </c>
      <c r="E353" s="234" t="s">
        <v>1825</v>
      </c>
      <c r="F353" s="234" t="s">
        <v>1826</v>
      </c>
      <c r="G353" s="221"/>
      <c r="H353" s="221"/>
      <c r="I353" s="224"/>
      <c r="J353" s="235">
        <f>BK353</f>
        <v>0</v>
      </c>
      <c r="K353" s="221"/>
      <c r="L353" s="226"/>
      <c r="M353" s="227"/>
      <c r="N353" s="228"/>
      <c r="O353" s="228"/>
      <c r="P353" s="229">
        <f>P354</f>
        <v>0</v>
      </c>
      <c r="Q353" s="228"/>
      <c r="R353" s="229">
        <f>R354</f>
        <v>0</v>
      </c>
      <c r="S353" s="228"/>
      <c r="T353" s="230">
        <f>T354</f>
        <v>0</v>
      </c>
      <c r="AR353" s="231" t="s">
        <v>81</v>
      </c>
      <c r="AT353" s="232" t="s">
        <v>71</v>
      </c>
      <c r="AU353" s="232" t="s">
        <v>79</v>
      </c>
      <c r="AY353" s="231" t="s">
        <v>210</v>
      </c>
      <c r="BK353" s="233">
        <f>BK354</f>
        <v>0</v>
      </c>
    </row>
    <row r="354" s="1" customFormat="1" ht="14.4" customHeight="1">
      <c r="B354" s="47"/>
      <c r="C354" s="236" t="s">
        <v>590</v>
      </c>
      <c r="D354" s="236" t="s">
        <v>212</v>
      </c>
      <c r="E354" s="237" t="s">
        <v>1825</v>
      </c>
      <c r="F354" s="238" t="s">
        <v>1827</v>
      </c>
      <c r="G354" s="239" t="s">
        <v>482</v>
      </c>
      <c r="H354" s="240">
        <v>1</v>
      </c>
      <c r="I354" s="241"/>
      <c r="J354" s="242">
        <f>ROUND(I354*H354,2)</f>
        <v>0</v>
      </c>
      <c r="K354" s="238" t="s">
        <v>21</v>
      </c>
      <c r="L354" s="73"/>
      <c r="M354" s="243" t="s">
        <v>21</v>
      </c>
      <c r="N354" s="244" t="s">
        <v>43</v>
      </c>
      <c r="O354" s="48"/>
      <c r="P354" s="245">
        <f>O354*H354</f>
        <v>0</v>
      </c>
      <c r="Q354" s="245">
        <v>0</v>
      </c>
      <c r="R354" s="245">
        <f>Q354*H354</f>
        <v>0</v>
      </c>
      <c r="S354" s="245">
        <v>0</v>
      </c>
      <c r="T354" s="246">
        <f>S354*H354</f>
        <v>0</v>
      </c>
      <c r="AR354" s="25" t="s">
        <v>140</v>
      </c>
      <c r="AT354" s="25" t="s">
        <v>212</v>
      </c>
      <c r="AU354" s="25" t="s">
        <v>81</v>
      </c>
      <c r="AY354" s="25" t="s">
        <v>210</v>
      </c>
      <c r="BE354" s="247">
        <f>IF(N354="základní",J354,0)</f>
        <v>0</v>
      </c>
      <c r="BF354" s="247">
        <f>IF(N354="snížená",J354,0)</f>
        <v>0</v>
      </c>
      <c r="BG354" s="247">
        <f>IF(N354="zákl. přenesená",J354,0)</f>
        <v>0</v>
      </c>
      <c r="BH354" s="247">
        <f>IF(N354="sníž. přenesená",J354,0)</f>
        <v>0</v>
      </c>
      <c r="BI354" s="247">
        <f>IF(N354="nulová",J354,0)</f>
        <v>0</v>
      </c>
      <c r="BJ354" s="25" t="s">
        <v>79</v>
      </c>
      <c r="BK354" s="247">
        <f>ROUND(I354*H354,2)</f>
        <v>0</v>
      </c>
      <c r="BL354" s="25" t="s">
        <v>140</v>
      </c>
      <c r="BM354" s="25" t="s">
        <v>1828</v>
      </c>
    </row>
    <row r="355" s="11" customFormat="1" ht="29.88" customHeight="1">
      <c r="B355" s="220"/>
      <c r="C355" s="221"/>
      <c r="D355" s="222" t="s">
        <v>71</v>
      </c>
      <c r="E355" s="234" t="s">
        <v>697</v>
      </c>
      <c r="F355" s="234" t="s">
        <v>698</v>
      </c>
      <c r="G355" s="221"/>
      <c r="H355" s="221"/>
      <c r="I355" s="224"/>
      <c r="J355" s="235">
        <f>BK355</f>
        <v>0</v>
      </c>
      <c r="K355" s="221"/>
      <c r="L355" s="226"/>
      <c r="M355" s="227"/>
      <c r="N355" s="228"/>
      <c r="O355" s="228"/>
      <c r="P355" s="229">
        <f>P356</f>
        <v>0</v>
      </c>
      <c r="Q355" s="228"/>
      <c r="R355" s="229">
        <f>R356</f>
        <v>0</v>
      </c>
      <c r="S355" s="228"/>
      <c r="T355" s="230">
        <f>T356</f>
        <v>0</v>
      </c>
      <c r="AR355" s="231" t="s">
        <v>81</v>
      </c>
      <c r="AT355" s="232" t="s">
        <v>71</v>
      </c>
      <c r="AU355" s="232" t="s">
        <v>79</v>
      </c>
      <c r="AY355" s="231" t="s">
        <v>210</v>
      </c>
      <c r="BK355" s="233">
        <f>BK356</f>
        <v>0</v>
      </c>
    </row>
    <row r="356" s="1" customFormat="1" ht="14.4" customHeight="1">
      <c r="B356" s="47"/>
      <c r="C356" s="236" t="s">
        <v>596</v>
      </c>
      <c r="D356" s="236" t="s">
        <v>212</v>
      </c>
      <c r="E356" s="237" t="s">
        <v>697</v>
      </c>
      <c r="F356" s="238" t="s">
        <v>1829</v>
      </c>
      <c r="G356" s="239" t="s">
        <v>482</v>
      </c>
      <c r="H356" s="240">
        <v>1</v>
      </c>
      <c r="I356" s="241"/>
      <c r="J356" s="242">
        <f>ROUND(I356*H356,2)</f>
        <v>0</v>
      </c>
      <c r="K356" s="238" t="s">
        <v>21</v>
      </c>
      <c r="L356" s="73"/>
      <c r="M356" s="243" t="s">
        <v>21</v>
      </c>
      <c r="N356" s="244" t="s">
        <v>43</v>
      </c>
      <c r="O356" s="48"/>
      <c r="P356" s="245">
        <f>O356*H356</f>
        <v>0</v>
      </c>
      <c r="Q356" s="245">
        <v>0</v>
      </c>
      <c r="R356" s="245">
        <f>Q356*H356</f>
        <v>0</v>
      </c>
      <c r="S356" s="245">
        <v>0</v>
      </c>
      <c r="T356" s="246">
        <f>S356*H356</f>
        <v>0</v>
      </c>
      <c r="AR356" s="25" t="s">
        <v>140</v>
      </c>
      <c r="AT356" s="25" t="s">
        <v>212</v>
      </c>
      <c r="AU356" s="25" t="s">
        <v>81</v>
      </c>
      <c r="AY356" s="25" t="s">
        <v>210</v>
      </c>
      <c r="BE356" s="247">
        <f>IF(N356="základní",J356,0)</f>
        <v>0</v>
      </c>
      <c r="BF356" s="247">
        <f>IF(N356="snížená",J356,0)</f>
        <v>0</v>
      </c>
      <c r="BG356" s="247">
        <f>IF(N356="zákl. přenesená",J356,0)</f>
        <v>0</v>
      </c>
      <c r="BH356" s="247">
        <f>IF(N356="sníž. přenesená",J356,0)</f>
        <v>0</v>
      </c>
      <c r="BI356" s="247">
        <f>IF(N356="nulová",J356,0)</f>
        <v>0</v>
      </c>
      <c r="BJ356" s="25" t="s">
        <v>79</v>
      </c>
      <c r="BK356" s="247">
        <f>ROUND(I356*H356,2)</f>
        <v>0</v>
      </c>
      <c r="BL356" s="25" t="s">
        <v>140</v>
      </c>
      <c r="BM356" s="25" t="s">
        <v>1830</v>
      </c>
    </row>
    <row r="357" s="11" customFormat="1" ht="29.88" customHeight="1">
      <c r="B357" s="220"/>
      <c r="C357" s="221"/>
      <c r="D357" s="222" t="s">
        <v>71</v>
      </c>
      <c r="E357" s="234" t="s">
        <v>1358</v>
      </c>
      <c r="F357" s="234" t="s">
        <v>1359</v>
      </c>
      <c r="G357" s="221"/>
      <c r="H357" s="221"/>
      <c r="I357" s="224"/>
      <c r="J357" s="235">
        <f>BK357</f>
        <v>0</v>
      </c>
      <c r="K357" s="221"/>
      <c r="L357" s="226"/>
      <c r="M357" s="227"/>
      <c r="N357" s="228"/>
      <c r="O357" s="228"/>
      <c r="P357" s="229">
        <f>SUM(P358:P409)</f>
        <v>0</v>
      </c>
      <c r="Q357" s="228"/>
      <c r="R357" s="229">
        <f>SUM(R358:R409)</f>
        <v>1.1392891358282002</v>
      </c>
      <c r="S357" s="228"/>
      <c r="T357" s="230">
        <f>SUM(T358:T409)</f>
        <v>0</v>
      </c>
      <c r="AR357" s="231" t="s">
        <v>81</v>
      </c>
      <c r="AT357" s="232" t="s">
        <v>71</v>
      </c>
      <c r="AU357" s="232" t="s">
        <v>79</v>
      </c>
      <c r="AY357" s="231" t="s">
        <v>210</v>
      </c>
      <c r="BK357" s="233">
        <f>SUM(BK358:BK409)</f>
        <v>0</v>
      </c>
    </row>
    <row r="358" s="1" customFormat="1" ht="45.6" customHeight="1">
      <c r="B358" s="47"/>
      <c r="C358" s="236" t="s">
        <v>608</v>
      </c>
      <c r="D358" s="236" t="s">
        <v>212</v>
      </c>
      <c r="E358" s="237" t="s">
        <v>1831</v>
      </c>
      <c r="F358" s="238" t="s">
        <v>1832</v>
      </c>
      <c r="G358" s="239" t="s">
        <v>215</v>
      </c>
      <c r="H358" s="240">
        <v>11.593999999999999</v>
      </c>
      <c r="I358" s="241"/>
      <c r="J358" s="242">
        <f>ROUND(I358*H358,2)</f>
        <v>0</v>
      </c>
      <c r="K358" s="238" t="s">
        <v>216</v>
      </c>
      <c r="L358" s="73"/>
      <c r="M358" s="243" t="s">
        <v>21</v>
      </c>
      <c r="N358" s="244" t="s">
        <v>43</v>
      </c>
      <c r="O358" s="48"/>
      <c r="P358" s="245">
        <f>O358*H358</f>
        <v>0</v>
      </c>
      <c r="Q358" s="245">
        <v>0.0250320206</v>
      </c>
      <c r="R358" s="245">
        <f>Q358*H358</f>
        <v>0.29022124683639999</v>
      </c>
      <c r="S358" s="245">
        <v>0</v>
      </c>
      <c r="T358" s="246">
        <f>S358*H358</f>
        <v>0</v>
      </c>
      <c r="AR358" s="25" t="s">
        <v>140</v>
      </c>
      <c r="AT358" s="25" t="s">
        <v>212</v>
      </c>
      <c r="AU358" s="25" t="s">
        <v>81</v>
      </c>
      <c r="AY358" s="25" t="s">
        <v>210</v>
      </c>
      <c r="BE358" s="247">
        <f>IF(N358="základní",J358,0)</f>
        <v>0</v>
      </c>
      <c r="BF358" s="247">
        <f>IF(N358="snížená",J358,0)</f>
        <v>0</v>
      </c>
      <c r="BG358" s="247">
        <f>IF(N358="zákl. přenesená",J358,0)</f>
        <v>0</v>
      </c>
      <c r="BH358" s="247">
        <f>IF(N358="sníž. přenesená",J358,0)</f>
        <v>0</v>
      </c>
      <c r="BI358" s="247">
        <f>IF(N358="nulová",J358,0)</f>
        <v>0</v>
      </c>
      <c r="BJ358" s="25" t="s">
        <v>79</v>
      </c>
      <c r="BK358" s="247">
        <f>ROUND(I358*H358,2)</f>
        <v>0</v>
      </c>
      <c r="BL358" s="25" t="s">
        <v>140</v>
      </c>
      <c r="BM358" s="25" t="s">
        <v>1833</v>
      </c>
    </row>
    <row r="359" s="1" customFormat="1">
      <c r="B359" s="47"/>
      <c r="C359" s="75"/>
      <c r="D359" s="248" t="s">
        <v>219</v>
      </c>
      <c r="E359" s="75"/>
      <c r="F359" s="249" t="s">
        <v>1834</v>
      </c>
      <c r="G359" s="75"/>
      <c r="H359" s="75"/>
      <c r="I359" s="204"/>
      <c r="J359" s="75"/>
      <c r="K359" s="75"/>
      <c r="L359" s="73"/>
      <c r="M359" s="250"/>
      <c r="N359" s="48"/>
      <c r="O359" s="48"/>
      <c r="P359" s="48"/>
      <c r="Q359" s="48"/>
      <c r="R359" s="48"/>
      <c r="S359" s="48"/>
      <c r="T359" s="96"/>
      <c r="AT359" s="25" t="s">
        <v>219</v>
      </c>
      <c r="AU359" s="25" t="s">
        <v>81</v>
      </c>
    </row>
    <row r="360" s="12" customFormat="1">
      <c r="B360" s="251"/>
      <c r="C360" s="252"/>
      <c r="D360" s="248" t="s">
        <v>221</v>
      </c>
      <c r="E360" s="253" t="s">
        <v>21</v>
      </c>
      <c r="F360" s="254" t="s">
        <v>1835</v>
      </c>
      <c r="G360" s="252"/>
      <c r="H360" s="253" t="s">
        <v>21</v>
      </c>
      <c r="I360" s="255"/>
      <c r="J360" s="252"/>
      <c r="K360" s="252"/>
      <c r="L360" s="256"/>
      <c r="M360" s="257"/>
      <c r="N360" s="258"/>
      <c r="O360" s="258"/>
      <c r="P360" s="258"/>
      <c r="Q360" s="258"/>
      <c r="R360" s="258"/>
      <c r="S360" s="258"/>
      <c r="T360" s="259"/>
      <c r="AT360" s="260" t="s">
        <v>221</v>
      </c>
      <c r="AU360" s="260" t="s">
        <v>81</v>
      </c>
      <c r="AV360" s="12" t="s">
        <v>79</v>
      </c>
      <c r="AW360" s="12" t="s">
        <v>35</v>
      </c>
      <c r="AX360" s="12" t="s">
        <v>72</v>
      </c>
      <c r="AY360" s="260" t="s">
        <v>210</v>
      </c>
    </row>
    <row r="361" s="13" customFormat="1">
      <c r="B361" s="261"/>
      <c r="C361" s="262"/>
      <c r="D361" s="248" t="s">
        <v>221</v>
      </c>
      <c r="E361" s="263" t="s">
        <v>21</v>
      </c>
      <c r="F361" s="264" t="s">
        <v>1836</v>
      </c>
      <c r="G361" s="262"/>
      <c r="H361" s="265">
        <v>13.17</v>
      </c>
      <c r="I361" s="266"/>
      <c r="J361" s="262"/>
      <c r="K361" s="262"/>
      <c r="L361" s="267"/>
      <c r="M361" s="268"/>
      <c r="N361" s="269"/>
      <c r="O361" s="269"/>
      <c r="P361" s="269"/>
      <c r="Q361" s="269"/>
      <c r="R361" s="269"/>
      <c r="S361" s="269"/>
      <c r="T361" s="270"/>
      <c r="AT361" s="271" t="s">
        <v>221</v>
      </c>
      <c r="AU361" s="271" t="s">
        <v>81</v>
      </c>
      <c r="AV361" s="13" t="s">
        <v>81</v>
      </c>
      <c r="AW361" s="13" t="s">
        <v>35</v>
      </c>
      <c r="AX361" s="13" t="s">
        <v>72</v>
      </c>
      <c r="AY361" s="271" t="s">
        <v>210</v>
      </c>
    </row>
    <row r="362" s="13" customFormat="1">
      <c r="B362" s="261"/>
      <c r="C362" s="262"/>
      <c r="D362" s="248" t="s">
        <v>221</v>
      </c>
      <c r="E362" s="263" t="s">
        <v>21</v>
      </c>
      <c r="F362" s="264" t="s">
        <v>1837</v>
      </c>
      <c r="G362" s="262"/>
      <c r="H362" s="265">
        <v>-1.5760000000000001</v>
      </c>
      <c r="I362" s="266"/>
      <c r="J362" s="262"/>
      <c r="K362" s="262"/>
      <c r="L362" s="267"/>
      <c r="M362" s="268"/>
      <c r="N362" s="269"/>
      <c r="O362" s="269"/>
      <c r="P362" s="269"/>
      <c r="Q362" s="269"/>
      <c r="R362" s="269"/>
      <c r="S362" s="269"/>
      <c r="T362" s="270"/>
      <c r="AT362" s="271" t="s">
        <v>221</v>
      </c>
      <c r="AU362" s="271" t="s">
        <v>81</v>
      </c>
      <c r="AV362" s="13" t="s">
        <v>81</v>
      </c>
      <c r="AW362" s="13" t="s">
        <v>35</v>
      </c>
      <c r="AX362" s="13" t="s">
        <v>72</v>
      </c>
      <c r="AY362" s="271" t="s">
        <v>210</v>
      </c>
    </row>
    <row r="363" s="14" customFormat="1">
      <c r="B363" s="272"/>
      <c r="C363" s="273"/>
      <c r="D363" s="248" t="s">
        <v>221</v>
      </c>
      <c r="E363" s="274" t="s">
        <v>21</v>
      </c>
      <c r="F363" s="275" t="s">
        <v>227</v>
      </c>
      <c r="G363" s="273"/>
      <c r="H363" s="276">
        <v>11.593999999999999</v>
      </c>
      <c r="I363" s="277"/>
      <c r="J363" s="273"/>
      <c r="K363" s="273"/>
      <c r="L363" s="278"/>
      <c r="M363" s="279"/>
      <c r="N363" s="280"/>
      <c r="O363" s="280"/>
      <c r="P363" s="280"/>
      <c r="Q363" s="280"/>
      <c r="R363" s="280"/>
      <c r="S363" s="280"/>
      <c r="T363" s="281"/>
      <c r="AT363" s="282" t="s">
        <v>221</v>
      </c>
      <c r="AU363" s="282" t="s">
        <v>81</v>
      </c>
      <c r="AV363" s="14" t="s">
        <v>217</v>
      </c>
      <c r="AW363" s="14" t="s">
        <v>35</v>
      </c>
      <c r="AX363" s="14" t="s">
        <v>79</v>
      </c>
      <c r="AY363" s="282" t="s">
        <v>210</v>
      </c>
    </row>
    <row r="364" s="1" customFormat="1" ht="45.6" customHeight="1">
      <c r="B364" s="47"/>
      <c r="C364" s="236" t="s">
        <v>613</v>
      </c>
      <c r="D364" s="236" t="s">
        <v>212</v>
      </c>
      <c r="E364" s="237" t="s">
        <v>1838</v>
      </c>
      <c r="F364" s="238" t="s">
        <v>1839</v>
      </c>
      <c r="G364" s="239" t="s">
        <v>215</v>
      </c>
      <c r="H364" s="240">
        <v>18.323</v>
      </c>
      <c r="I364" s="241"/>
      <c r="J364" s="242">
        <f>ROUND(I364*H364,2)</f>
        <v>0</v>
      </c>
      <c r="K364" s="238" t="s">
        <v>216</v>
      </c>
      <c r="L364" s="73"/>
      <c r="M364" s="243" t="s">
        <v>21</v>
      </c>
      <c r="N364" s="244" t="s">
        <v>43</v>
      </c>
      <c r="O364" s="48"/>
      <c r="P364" s="245">
        <f>O364*H364</f>
        <v>0</v>
      </c>
      <c r="Q364" s="245">
        <v>0.025662020600000002</v>
      </c>
      <c r="R364" s="245">
        <f>Q364*H364</f>
        <v>0.47020520345380007</v>
      </c>
      <c r="S364" s="245">
        <v>0</v>
      </c>
      <c r="T364" s="246">
        <f>S364*H364</f>
        <v>0</v>
      </c>
      <c r="AR364" s="25" t="s">
        <v>140</v>
      </c>
      <c r="AT364" s="25" t="s">
        <v>212</v>
      </c>
      <c r="AU364" s="25" t="s">
        <v>81</v>
      </c>
      <c r="AY364" s="25" t="s">
        <v>210</v>
      </c>
      <c r="BE364" s="247">
        <f>IF(N364="základní",J364,0)</f>
        <v>0</v>
      </c>
      <c r="BF364" s="247">
        <f>IF(N364="snížená",J364,0)</f>
        <v>0</v>
      </c>
      <c r="BG364" s="247">
        <f>IF(N364="zákl. přenesená",J364,0)</f>
        <v>0</v>
      </c>
      <c r="BH364" s="247">
        <f>IF(N364="sníž. přenesená",J364,0)</f>
        <v>0</v>
      </c>
      <c r="BI364" s="247">
        <f>IF(N364="nulová",J364,0)</f>
        <v>0</v>
      </c>
      <c r="BJ364" s="25" t="s">
        <v>79</v>
      </c>
      <c r="BK364" s="247">
        <f>ROUND(I364*H364,2)</f>
        <v>0</v>
      </c>
      <c r="BL364" s="25" t="s">
        <v>140</v>
      </c>
      <c r="BM364" s="25" t="s">
        <v>1840</v>
      </c>
    </row>
    <row r="365" s="1" customFormat="1">
      <c r="B365" s="47"/>
      <c r="C365" s="75"/>
      <c r="D365" s="248" t="s">
        <v>219</v>
      </c>
      <c r="E365" s="75"/>
      <c r="F365" s="249" t="s">
        <v>1834</v>
      </c>
      <c r="G365" s="75"/>
      <c r="H365" s="75"/>
      <c r="I365" s="204"/>
      <c r="J365" s="75"/>
      <c r="K365" s="75"/>
      <c r="L365" s="73"/>
      <c r="M365" s="250"/>
      <c r="N365" s="48"/>
      <c r="O365" s="48"/>
      <c r="P365" s="48"/>
      <c r="Q365" s="48"/>
      <c r="R365" s="48"/>
      <c r="S365" s="48"/>
      <c r="T365" s="96"/>
      <c r="AT365" s="25" t="s">
        <v>219</v>
      </c>
      <c r="AU365" s="25" t="s">
        <v>81</v>
      </c>
    </row>
    <row r="366" s="12" customFormat="1">
      <c r="B366" s="251"/>
      <c r="C366" s="252"/>
      <c r="D366" s="248" t="s">
        <v>221</v>
      </c>
      <c r="E366" s="253" t="s">
        <v>21</v>
      </c>
      <c r="F366" s="254" t="s">
        <v>1835</v>
      </c>
      <c r="G366" s="252"/>
      <c r="H366" s="253" t="s">
        <v>21</v>
      </c>
      <c r="I366" s="255"/>
      <c r="J366" s="252"/>
      <c r="K366" s="252"/>
      <c r="L366" s="256"/>
      <c r="M366" s="257"/>
      <c r="N366" s="258"/>
      <c r="O366" s="258"/>
      <c r="P366" s="258"/>
      <c r="Q366" s="258"/>
      <c r="R366" s="258"/>
      <c r="S366" s="258"/>
      <c r="T366" s="259"/>
      <c r="AT366" s="260" t="s">
        <v>221</v>
      </c>
      <c r="AU366" s="260" t="s">
        <v>81</v>
      </c>
      <c r="AV366" s="12" t="s">
        <v>79</v>
      </c>
      <c r="AW366" s="12" t="s">
        <v>35</v>
      </c>
      <c r="AX366" s="12" t="s">
        <v>72</v>
      </c>
      <c r="AY366" s="260" t="s">
        <v>210</v>
      </c>
    </row>
    <row r="367" s="13" customFormat="1">
      <c r="B367" s="261"/>
      <c r="C367" s="262"/>
      <c r="D367" s="248" t="s">
        <v>221</v>
      </c>
      <c r="E367" s="263" t="s">
        <v>21</v>
      </c>
      <c r="F367" s="264" t="s">
        <v>1841</v>
      </c>
      <c r="G367" s="262"/>
      <c r="H367" s="265">
        <v>24.059999999999999</v>
      </c>
      <c r="I367" s="266"/>
      <c r="J367" s="262"/>
      <c r="K367" s="262"/>
      <c r="L367" s="267"/>
      <c r="M367" s="268"/>
      <c r="N367" s="269"/>
      <c r="O367" s="269"/>
      <c r="P367" s="269"/>
      <c r="Q367" s="269"/>
      <c r="R367" s="269"/>
      <c r="S367" s="269"/>
      <c r="T367" s="270"/>
      <c r="AT367" s="271" t="s">
        <v>221</v>
      </c>
      <c r="AU367" s="271" t="s">
        <v>81</v>
      </c>
      <c r="AV367" s="13" t="s">
        <v>81</v>
      </c>
      <c r="AW367" s="13" t="s">
        <v>35</v>
      </c>
      <c r="AX367" s="13" t="s">
        <v>72</v>
      </c>
      <c r="AY367" s="271" t="s">
        <v>210</v>
      </c>
    </row>
    <row r="368" s="13" customFormat="1">
      <c r="B368" s="261"/>
      <c r="C368" s="262"/>
      <c r="D368" s="248" t="s">
        <v>221</v>
      </c>
      <c r="E368" s="263" t="s">
        <v>21</v>
      </c>
      <c r="F368" s="264" t="s">
        <v>1842</v>
      </c>
      <c r="G368" s="262"/>
      <c r="H368" s="265">
        <v>-4.1369999999999996</v>
      </c>
      <c r="I368" s="266"/>
      <c r="J368" s="262"/>
      <c r="K368" s="262"/>
      <c r="L368" s="267"/>
      <c r="M368" s="268"/>
      <c r="N368" s="269"/>
      <c r="O368" s="269"/>
      <c r="P368" s="269"/>
      <c r="Q368" s="269"/>
      <c r="R368" s="269"/>
      <c r="S368" s="269"/>
      <c r="T368" s="270"/>
      <c r="AT368" s="271" t="s">
        <v>221</v>
      </c>
      <c r="AU368" s="271" t="s">
        <v>81</v>
      </c>
      <c r="AV368" s="13" t="s">
        <v>81</v>
      </c>
      <c r="AW368" s="13" t="s">
        <v>35</v>
      </c>
      <c r="AX368" s="13" t="s">
        <v>72</v>
      </c>
      <c r="AY368" s="271" t="s">
        <v>210</v>
      </c>
    </row>
    <row r="369" s="13" customFormat="1">
      <c r="B369" s="261"/>
      <c r="C369" s="262"/>
      <c r="D369" s="248" t="s">
        <v>221</v>
      </c>
      <c r="E369" s="263" t="s">
        <v>21</v>
      </c>
      <c r="F369" s="264" t="s">
        <v>1843</v>
      </c>
      <c r="G369" s="262"/>
      <c r="H369" s="265">
        <v>-1.6000000000000001</v>
      </c>
      <c r="I369" s="266"/>
      <c r="J369" s="262"/>
      <c r="K369" s="262"/>
      <c r="L369" s="267"/>
      <c r="M369" s="268"/>
      <c r="N369" s="269"/>
      <c r="O369" s="269"/>
      <c r="P369" s="269"/>
      <c r="Q369" s="269"/>
      <c r="R369" s="269"/>
      <c r="S369" s="269"/>
      <c r="T369" s="270"/>
      <c r="AT369" s="271" t="s">
        <v>221</v>
      </c>
      <c r="AU369" s="271" t="s">
        <v>81</v>
      </c>
      <c r="AV369" s="13" t="s">
        <v>81</v>
      </c>
      <c r="AW369" s="13" t="s">
        <v>35</v>
      </c>
      <c r="AX369" s="13" t="s">
        <v>72</v>
      </c>
      <c r="AY369" s="271" t="s">
        <v>210</v>
      </c>
    </row>
    <row r="370" s="14" customFormat="1">
      <c r="B370" s="272"/>
      <c r="C370" s="273"/>
      <c r="D370" s="248" t="s">
        <v>221</v>
      </c>
      <c r="E370" s="274" t="s">
        <v>21</v>
      </c>
      <c r="F370" s="275" t="s">
        <v>227</v>
      </c>
      <c r="G370" s="273"/>
      <c r="H370" s="276">
        <v>18.323</v>
      </c>
      <c r="I370" s="277"/>
      <c r="J370" s="273"/>
      <c r="K370" s="273"/>
      <c r="L370" s="278"/>
      <c r="M370" s="279"/>
      <c r="N370" s="280"/>
      <c r="O370" s="280"/>
      <c r="P370" s="280"/>
      <c r="Q370" s="280"/>
      <c r="R370" s="280"/>
      <c r="S370" s="280"/>
      <c r="T370" s="281"/>
      <c r="AT370" s="282" t="s">
        <v>221</v>
      </c>
      <c r="AU370" s="282" t="s">
        <v>81</v>
      </c>
      <c r="AV370" s="14" t="s">
        <v>217</v>
      </c>
      <c r="AW370" s="14" t="s">
        <v>35</v>
      </c>
      <c r="AX370" s="14" t="s">
        <v>79</v>
      </c>
      <c r="AY370" s="282" t="s">
        <v>210</v>
      </c>
    </row>
    <row r="371" s="1" customFormat="1" ht="22.8" customHeight="1">
      <c r="B371" s="47"/>
      <c r="C371" s="236" t="s">
        <v>618</v>
      </c>
      <c r="D371" s="236" t="s">
        <v>212</v>
      </c>
      <c r="E371" s="237" t="s">
        <v>1844</v>
      </c>
      <c r="F371" s="238" t="s">
        <v>1845</v>
      </c>
      <c r="G371" s="239" t="s">
        <v>215</v>
      </c>
      <c r="H371" s="240">
        <v>59.834000000000003</v>
      </c>
      <c r="I371" s="241"/>
      <c r="J371" s="242">
        <f>ROUND(I371*H371,2)</f>
        <v>0</v>
      </c>
      <c r="K371" s="238" t="s">
        <v>216</v>
      </c>
      <c r="L371" s="73"/>
      <c r="M371" s="243" t="s">
        <v>21</v>
      </c>
      <c r="N371" s="244" t="s">
        <v>43</v>
      </c>
      <c r="O371" s="48"/>
      <c r="P371" s="245">
        <f>O371*H371</f>
        <v>0</v>
      </c>
      <c r="Q371" s="245">
        <v>0.00020000000000000001</v>
      </c>
      <c r="R371" s="245">
        <f>Q371*H371</f>
        <v>0.011966800000000001</v>
      </c>
      <c r="S371" s="245">
        <v>0</v>
      </c>
      <c r="T371" s="246">
        <f>S371*H371</f>
        <v>0</v>
      </c>
      <c r="AR371" s="25" t="s">
        <v>140</v>
      </c>
      <c r="AT371" s="25" t="s">
        <v>212</v>
      </c>
      <c r="AU371" s="25" t="s">
        <v>81</v>
      </c>
      <c r="AY371" s="25" t="s">
        <v>210</v>
      </c>
      <c r="BE371" s="247">
        <f>IF(N371="základní",J371,0)</f>
        <v>0</v>
      </c>
      <c r="BF371" s="247">
        <f>IF(N371="snížená",J371,0)</f>
        <v>0</v>
      </c>
      <c r="BG371" s="247">
        <f>IF(N371="zákl. přenesená",J371,0)</f>
        <v>0</v>
      </c>
      <c r="BH371" s="247">
        <f>IF(N371="sníž. přenesená",J371,0)</f>
        <v>0</v>
      </c>
      <c r="BI371" s="247">
        <f>IF(N371="nulová",J371,0)</f>
        <v>0</v>
      </c>
      <c r="BJ371" s="25" t="s">
        <v>79</v>
      </c>
      <c r="BK371" s="247">
        <f>ROUND(I371*H371,2)</f>
        <v>0</v>
      </c>
      <c r="BL371" s="25" t="s">
        <v>140</v>
      </c>
      <c r="BM371" s="25" t="s">
        <v>1846</v>
      </c>
    </row>
    <row r="372" s="1" customFormat="1">
      <c r="B372" s="47"/>
      <c r="C372" s="75"/>
      <c r="D372" s="248" t="s">
        <v>219</v>
      </c>
      <c r="E372" s="75"/>
      <c r="F372" s="249" t="s">
        <v>1834</v>
      </c>
      <c r="G372" s="75"/>
      <c r="H372" s="75"/>
      <c r="I372" s="204"/>
      <c r="J372" s="75"/>
      <c r="K372" s="75"/>
      <c r="L372" s="73"/>
      <c r="M372" s="250"/>
      <c r="N372" s="48"/>
      <c r="O372" s="48"/>
      <c r="P372" s="48"/>
      <c r="Q372" s="48"/>
      <c r="R372" s="48"/>
      <c r="S372" s="48"/>
      <c r="T372" s="96"/>
      <c r="AT372" s="25" t="s">
        <v>219</v>
      </c>
      <c r="AU372" s="25" t="s">
        <v>81</v>
      </c>
    </row>
    <row r="373" s="12" customFormat="1">
      <c r="B373" s="251"/>
      <c r="C373" s="252"/>
      <c r="D373" s="248" t="s">
        <v>221</v>
      </c>
      <c r="E373" s="253" t="s">
        <v>21</v>
      </c>
      <c r="F373" s="254" t="s">
        <v>1835</v>
      </c>
      <c r="G373" s="252"/>
      <c r="H373" s="253" t="s">
        <v>21</v>
      </c>
      <c r="I373" s="255"/>
      <c r="J373" s="252"/>
      <c r="K373" s="252"/>
      <c r="L373" s="256"/>
      <c r="M373" s="257"/>
      <c r="N373" s="258"/>
      <c r="O373" s="258"/>
      <c r="P373" s="258"/>
      <c r="Q373" s="258"/>
      <c r="R373" s="258"/>
      <c r="S373" s="258"/>
      <c r="T373" s="259"/>
      <c r="AT373" s="260" t="s">
        <v>221</v>
      </c>
      <c r="AU373" s="260" t="s">
        <v>81</v>
      </c>
      <c r="AV373" s="12" t="s">
        <v>79</v>
      </c>
      <c r="AW373" s="12" t="s">
        <v>35</v>
      </c>
      <c r="AX373" s="12" t="s">
        <v>72</v>
      </c>
      <c r="AY373" s="260" t="s">
        <v>210</v>
      </c>
    </row>
    <row r="374" s="13" customFormat="1">
      <c r="B374" s="261"/>
      <c r="C374" s="262"/>
      <c r="D374" s="248" t="s">
        <v>221</v>
      </c>
      <c r="E374" s="263" t="s">
        <v>21</v>
      </c>
      <c r="F374" s="264" t="s">
        <v>1847</v>
      </c>
      <c r="G374" s="262"/>
      <c r="H374" s="265">
        <v>59.834000000000003</v>
      </c>
      <c r="I374" s="266"/>
      <c r="J374" s="262"/>
      <c r="K374" s="262"/>
      <c r="L374" s="267"/>
      <c r="M374" s="268"/>
      <c r="N374" s="269"/>
      <c r="O374" s="269"/>
      <c r="P374" s="269"/>
      <c r="Q374" s="269"/>
      <c r="R374" s="269"/>
      <c r="S374" s="269"/>
      <c r="T374" s="270"/>
      <c r="AT374" s="271" t="s">
        <v>221</v>
      </c>
      <c r="AU374" s="271" t="s">
        <v>81</v>
      </c>
      <c r="AV374" s="13" t="s">
        <v>81</v>
      </c>
      <c r="AW374" s="13" t="s">
        <v>35</v>
      </c>
      <c r="AX374" s="13" t="s">
        <v>79</v>
      </c>
      <c r="AY374" s="271" t="s">
        <v>210</v>
      </c>
    </row>
    <row r="375" s="1" customFormat="1" ht="34.2" customHeight="1">
      <c r="B375" s="47"/>
      <c r="C375" s="236" t="s">
        <v>622</v>
      </c>
      <c r="D375" s="236" t="s">
        <v>212</v>
      </c>
      <c r="E375" s="237" t="s">
        <v>1848</v>
      </c>
      <c r="F375" s="238" t="s">
        <v>1849</v>
      </c>
      <c r="G375" s="239" t="s">
        <v>251</v>
      </c>
      <c r="H375" s="240">
        <v>24.82</v>
      </c>
      <c r="I375" s="241"/>
      <c r="J375" s="242">
        <f>ROUND(I375*H375,2)</f>
        <v>0</v>
      </c>
      <c r="K375" s="238" t="s">
        <v>216</v>
      </c>
      <c r="L375" s="73"/>
      <c r="M375" s="243" t="s">
        <v>21</v>
      </c>
      <c r="N375" s="244" t="s">
        <v>43</v>
      </c>
      <c r="O375" s="48"/>
      <c r="P375" s="245">
        <f>O375*H375</f>
        <v>0</v>
      </c>
      <c r="Q375" s="245">
        <v>4.35E-05</v>
      </c>
      <c r="R375" s="245">
        <f>Q375*H375</f>
        <v>0.00107967</v>
      </c>
      <c r="S375" s="245">
        <v>0</v>
      </c>
      <c r="T375" s="246">
        <f>S375*H375</f>
        <v>0</v>
      </c>
      <c r="AR375" s="25" t="s">
        <v>140</v>
      </c>
      <c r="AT375" s="25" t="s">
        <v>212</v>
      </c>
      <c r="AU375" s="25" t="s">
        <v>81</v>
      </c>
      <c r="AY375" s="25" t="s">
        <v>210</v>
      </c>
      <c r="BE375" s="247">
        <f>IF(N375="základní",J375,0)</f>
        <v>0</v>
      </c>
      <c r="BF375" s="247">
        <f>IF(N375="snížená",J375,0)</f>
        <v>0</v>
      </c>
      <c r="BG375" s="247">
        <f>IF(N375="zákl. přenesená",J375,0)</f>
        <v>0</v>
      </c>
      <c r="BH375" s="247">
        <f>IF(N375="sníž. přenesená",J375,0)</f>
        <v>0</v>
      </c>
      <c r="BI375" s="247">
        <f>IF(N375="nulová",J375,0)</f>
        <v>0</v>
      </c>
      <c r="BJ375" s="25" t="s">
        <v>79</v>
      </c>
      <c r="BK375" s="247">
        <f>ROUND(I375*H375,2)</f>
        <v>0</v>
      </c>
      <c r="BL375" s="25" t="s">
        <v>140</v>
      </c>
      <c r="BM375" s="25" t="s">
        <v>1850</v>
      </c>
    </row>
    <row r="376" s="1" customFormat="1">
      <c r="B376" s="47"/>
      <c r="C376" s="75"/>
      <c r="D376" s="248" t="s">
        <v>219</v>
      </c>
      <c r="E376" s="75"/>
      <c r="F376" s="249" t="s">
        <v>1834</v>
      </c>
      <c r="G376" s="75"/>
      <c r="H376" s="75"/>
      <c r="I376" s="204"/>
      <c r="J376" s="75"/>
      <c r="K376" s="75"/>
      <c r="L376" s="73"/>
      <c r="M376" s="250"/>
      <c r="N376" s="48"/>
      <c r="O376" s="48"/>
      <c r="P376" s="48"/>
      <c r="Q376" s="48"/>
      <c r="R376" s="48"/>
      <c r="S376" s="48"/>
      <c r="T376" s="96"/>
      <c r="AT376" s="25" t="s">
        <v>219</v>
      </c>
      <c r="AU376" s="25" t="s">
        <v>81</v>
      </c>
    </row>
    <row r="377" s="12" customFormat="1">
      <c r="B377" s="251"/>
      <c r="C377" s="252"/>
      <c r="D377" s="248" t="s">
        <v>221</v>
      </c>
      <c r="E377" s="253" t="s">
        <v>21</v>
      </c>
      <c r="F377" s="254" t="s">
        <v>1835</v>
      </c>
      <c r="G377" s="252"/>
      <c r="H377" s="253" t="s">
        <v>21</v>
      </c>
      <c r="I377" s="255"/>
      <c r="J377" s="252"/>
      <c r="K377" s="252"/>
      <c r="L377" s="256"/>
      <c r="M377" s="257"/>
      <c r="N377" s="258"/>
      <c r="O377" s="258"/>
      <c r="P377" s="258"/>
      <c r="Q377" s="258"/>
      <c r="R377" s="258"/>
      <c r="S377" s="258"/>
      <c r="T377" s="259"/>
      <c r="AT377" s="260" t="s">
        <v>221</v>
      </c>
      <c r="AU377" s="260" t="s">
        <v>81</v>
      </c>
      <c r="AV377" s="12" t="s">
        <v>79</v>
      </c>
      <c r="AW377" s="12" t="s">
        <v>35</v>
      </c>
      <c r="AX377" s="12" t="s">
        <v>72</v>
      </c>
      <c r="AY377" s="260" t="s">
        <v>210</v>
      </c>
    </row>
    <row r="378" s="13" customFormat="1">
      <c r="B378" s="261"/>
      <c r="C378" s="262"/>
      <c r="D378" s="248" t="s">
        <v>221</v>
      </c>
      <c r="E378" s="263" t="s">
        <v>21</v>
      </c>
      <c r="F378" s="264" t="s">
        <v>1851</v>
      </c>
      <c r="G378" s="262"/>
      <c r="H378" s="265">
        <v>16.039999999999999</v>
      </c>
      <c r="I378" s="266"/>
      <c r="J378" s="262"/>
      <c r="K378" s="262"/>
      <c r="L378" s="267"/>
      <c r="M378" s="268"/>
      <c r="N378" s="269"/>
      <c r="O378" s="269"/>
      <c r="P378" s="269"/>
      <c r="Q378" s="269"/>
      <c r="R378" s="269"/>
      <c r="S378" s="269"/>
      <c r="T378" s="270"/>
      <c r="AT378" s="271" t="s">
        <v>221</v>
      </c>
      <c r="AU378" s="271" t="s">
        <v>81</v>
      </c>
      <c r="AV378" s="13" t="s">
        <v>81</v>
      </c>
      <c r="AW378" s="13" t="s">
        <v>35</v>
      </c>
      <c r="AX378" s="13" t="s">
        <v>72</v>
      </c>
      <c r="AY378" s="271" t="s">
        <v>210</v>
      </c>
    </row>
    <row r="379" s="13" customFormat="1">
      <c r="B379" s="261"/>
      <c r="C379" s="262"/>
      <c r="D379" s="248" t="s">
        <v>221</v>
      </c>
      <c r="E379" s="263" t="s">
        <v>21</v>
      </c>
      <c r="F379" s="264" t="s">
        <v>1852</v>
      </c>
      <c r="G379" s="262"/>
      <c r="H379" s="265">
        <v>8.7799999999999994</v>
      </c>
      <c r="I379" s="266"/>
      <c r="J379" s="262"/>
      <c r="K379" s="262"/>
      <c r="L379" s="267"/>
      <c r="M379" s="268"/>
      <c r="N379" s="269"/>
      <c r="O379" s="269"/>
      <c r="P379" s="269"/>
      <c r="Q379" s="269"/>
      <c r="R379" s="269"/>
      <c r="S379" s="269"/>
      <c r="T379" s="270"/>
      <c r="AT379" s="271" t="s">
        <v>221</v>
      </c>
      <c r="AU379" s="271" t="s">
        <v>81</v>
      </c>
      <c r="AV379" s="13" t="s">
        <v>81</v>
      </c>
      <c r="AW379" s="13" t="s">
        <v>35</v>
      </c>
      <c r="AX379" s="13" t="s">
        <v>72</v>
      </c>
      <c r="AY379" s="271" t="s">
        <v>210</v>
      </c>
    </row>
    <row r="380" s="14" customFormat="1">
      <c r="B380" s="272"/>
      <c r="C380" s="273"/>
      <c r="D380" s="248" t="s">
        <v>221</v>
      </c>
      <c r="E380" s="274" t="s">
        <v>21</v>
      </c>
      <c r="F380" s="275" t="s">
        <v>227</v>
      </c>
      <c r="G380" s="273"/>
      <c r="H380" s="276">
        <v>24.82</v>
      </c>
      <c r="I380" s="277"/>
      <c r="J380" s="273"/>
      <c r="K380" s="273"/>
      <c r="L380" s="278"/>
      <c r="M380" s="279"/>
      <c r="N380" s="280"/>
      <c r="O380" s="280"/>
      <c r="P380" s="280"/>
      <c r="Q380" s="280"/>
      <c r="R380" s="280"/>
      <c r="S380" s="280"/>
      <c r="T380" s="281"/>
      <c r="AT380" s="282" t="s">
        <v>221</v>
      </c>
      <c r="AU380" s="282" t="s">
        <v>81</v>
      </c>
      <c r="AV380" s="14" t="s">
        <v>217</v>
      </c>
      <c r="AW380" s="14" t="s">
        <v>35</v>
      </c>
      <c r="AX380" s="14" t="s">
        <v>79</v>
      </c>
      <c r="AY380" s="282" t="s">
        <v>210</v>
      </c>
    </row>
    <row r="381" s="1" customFormat="1" ht="34.2" customHeight="1">
      <c r="B381" s="47"/>
      <c r="C381" s="236" t="s">
        <v>627</v>
      </c>
      <c r="D381" s="236" t="s">
        <v>212</v>
      </c>
      <c r="E381" s="237" t="s">
        <v>1853</v>
      </c>
      <c r="F381" s="238" t="s">
        <v>1854</v>
      </c>
      <c r="G381" s="239" t="s">
        <v>251</v>
      </c>
      <c r="H381" s="240">
        <v>3</v>
      </c>
      <c r="I381" s="241"/>
      <c r="J381" s="242">
        <f>ROUND(I381*H381,2)</f>
        <v>0</v>
      </c>
      <c r="K381" s="238" t="s">
        <v>216</v>
      </c>
      <c r="L381" s="73"/>
      <c r="M381" s="243" t="s">
        <v>21</v>
      </c>
      <c r="N381" s="244" t="s">
        <v>43</v>
      </c>
      <c r="O381" s="48"/>
      <c r="P381" s="245">
        <f>O381*H381</f>
        <v>0</v>
      </c>
      <c r="Q381" s="245">
        <v>0.00036400000000000001</v>
      </c>
      <c r="R381" s="245">
        <f>Q381*H381</f>
        <v>0.0010920000000000001</v>
      </c>
      <c r="S381" s="245">
        <v>0</v>
      </c>
      <c r="T381" s="246">
        <f>S381*H381</f>
        <v>0</v>
      </c>
      <c r="AR381" s="25" t="s">
        <v>140</v>
      </c>
      <c r="AT381" s="25" t="s">
        <v>212</v>
      </c>
      <c r="AU381" s="25" t="s">
        <v>81</v>
      </c>
      <c r="AY381" s="25" t="s">
        <v>210</v>
      </c>
      <c r="BE381" s="247">
        <f>IF(N381="základní",J381,0)</f>
        <v>0</v>
      </c>
      <c r="BF381" s="247">
        <f>IF(N381="snížená",J381,0)</f>
        <v>0</v>
      </c>
      <c r="BG381" s="247">
        <f>IF(N381="zákl. přenesená",J381,0)</f>
        <v>0</v>
      </c>
      <c r="BH381" s="247">
        <f>IF(N381="sníž. přenesená",J381,0)</f>
        <v>0</v>
      </c>
      <c r="BI381" s="247">
        <f>IF(N381="nulová",J381,0)</f>
        <v>0</v>
      </c>
      <c r="BJ381" s="25" t="s">
        <v>79</v>
      </c>
      <c r="BK381" s="247">
        <f>ROUND(I381*H381,2)</f>
        <v>0</v>
      </c>
      <c r="BL381" s="25" t="s">
        <v>140</v>
      </c>
      <c r="BM381" s="25" t="s">
        <v>1855</v>
      </c>
    </row>
    <row r="382" s="1" customFormat="1">
      <c r="B382" s="47"/>
      <c r="C382" s="75"/>
      <c r="D382" s="248" t="s">
        <v>219</v>
      </c>
      <c r="E382" s="75"/>
      <c r="F382" s="249" t="s">
        <v>1834</v>
      </c>
      <c r="G382" s="75"/>
      <c r="H382" s="75"/>
      <c r="I382" s="204"/>
      <c r="J382" s="75"/>
      <c r="K382" s="75"/>
      <c r="L382" s="73"/>
      <c r="M382" s="250"/>
      <c r="N382" s="48"/>
      <c r="O382" s="48"/>
      <c r="P382" s="48"/>
      <c r="Q382" s="48"/>
      <c r="R382" s="48"/>
      <c r="S382" s="48"/>
      <c r="T382" s="96"/>
      <c r="AT382" s="25" t="s">
        <v>219</v>
      </c>
      <c r="AU382" s="25" t="s">
        <v>81</v>
      </c>
    </row>
    <row r="383" s="1" customFormat="1" ht="34.2" customHeight="1">
      <c r="B383" s="47"/>
      <c r="C383" s="236" t="s">
        <v>632</v>
      </c>
      <c r="D383" s="236" t="s">
        <v>212</v>
      </c>
      <c r="E383" s="237" t="s">
        <v>1856</v>
      </c>
      <c r="F383" s="238" t="s">
        <v>1857</v>
      </c>
      <c r="G383" s="239" t="s">
        <v>215</v>
      </c>
      <c r="H383" s="240">
        <v>6.1349999999999998</v>
      </c>
      <c r="I383" s="241"/>
      <c r="J383" s="242">
        <f>ROUND(I383*H383,2)</f>
        <v>0</v>
      </c>
      <c r="K383" s="238" t="s">
        <v>216</v>
      </c>
      <c r="L383" s="73"/>
      <c r="M383" s="243" t="s">
        <v>21</v>
      </c>
      <c r="N383" s="244" t="s">
        <v>43</v>
      </c>
      <c r="O383" s="48"/>
      <c r="P383" s="245">
        <f>O383*H383</f>
        <v>0</v>
      </c>
      <c r="Q383" s="245">
        <v>0.00010000000000000001</v>
      </c>
      <c r="R383" s="245">
        <f>Q383*H383</f>
        <v>0.0006135</v>
      </c>
      <c r="S383" s="245">
        <v>0</v>
      </c>
      <c r="T383" s="246">
        <f>S383*H383</f>
        <v>0</v>
      </c>
      <c r="AR383" s="25" t="s">
        <v>140</v>
      </c>
      <c r="AT383" s="25" t="s">
        <v>212</v>
      </c>
      <c r="AU383" s="25" t="s">
        <v>81</v>
      </c>
      <c r="AY383" s="25" t="s">
        <v>210</v>
      </c>
      <c r="BE383" s="247">
        <f>IF(N383="základní",J383,0)</f>
        <v>0</v>
      </c>
      <c r="BF383" s="247">
        <f>IF(N383="snížená",J383,0)</f>
        <v>0</v>
      </c>
      <c r="BG383" s="247">
        <f>IF(N383="zákl. přenesená",J383,0)</f>
        <v>0</v>
      </c>
      <c r="BH383" s="247">
        <f>IF(N383="sníž. přenesená",J383,0)</f>
        <v>0</v>
      </c>
      <c r="BI383" s="247">
        <f>IF(N383="nulová",J383,0)</f>
        <v>0</v>
      </c>
      <c r="BJ383" s="25" t="s">
        <v>79</v>
      </c>
      <c r="BK383" s="247">
        <f>ROUND(I383*H383,2)</f>
        <v>0</v>
      </c>
      <c r="BL383" s="25" t="s">
        <v>140</v>
      </c>
      <c r="BM383" s="25" t="s">
        <v>1858</v>
      </c>
    </row>
    <row r="384" s="1" customFormat="1">
      <c r="B384" s="47"/>
      <c r="C384" s="75"/>
      <c r="D384" s="248" t="s">
        <v>219</v>
      </c>
      <c r="E384" s="75"/>
      <c r="F384" s="249" t="s">
        <v>1859</v>
      </c>
      <c r="G384" s="75"/>
      <c r="H384" s="75"/>
      <c r="I384" s="204"/>
      <c r="J384" s="75"/>
      <c r="K384" s="75"/>
      <c r="L384" s="73"/>
      <c r="M384" s="250"/>
      <c r="N384" s="48"/>
      <c r="O384" s="48"/>
      <c r="P384" s="48"/>
      <c r="Q384" s="48"/>
      <c r="R384" s="48"/>
      <c r="S384" s="48"/>
      <c r="T384" s="96"/>
      <c r="AT384" s="25" t="s">
        <v>219</v>
      </c>
      <c r="AU384" s="25" t="s">
        <v>81</v>
      </c>
    </row>
    <row r="385" s="1" customFormat="1" ht="34.2" customHeight="1">
      <c r="B385" s="47"/>
      <c r="C385" s="236" t="s">
        <v>636</v>
      </c>
      <c r="D385" s="236" t="s">
        <v>212</v>
      </c>
      <c r="E385" s="237" t="s">
        <v>1860</v>
      </c>
      <c r="F385" s="238" t="s">
        <v>1861</v>
      </c>
      <c r="G385" s="239" t="s">
        <v>251</v>
      </c>
      <c r="H385" s="240">
        <v>2.0449999999999999</v>
      </c>
      <c r="I385" s="241"/>
      <c r="J385" s="242">
        <f>ROUND(I385*H385,2)</f>
        <v>0</v>
      </c>
      <c r="K385" s="238" t="s">
        <v>216</v>
      </c>
      <c r="L385" s="73"/>
      <c r="M385" s="243" t="s">
        <v>21</v>
      </c>
      <c r="N385" s="244" t="s">
        <v>43</v>
      </c>
      <c r="O385" s="48"/>
      <c r="P385" s="245">
        <f>O385*H385</f>
        <v>0</v>
      </c>
      <c r="Q385" s="245">
        <v>3.7499999999999997E-05</v>
      </c>
      <c r="R385" s="245">
        <f>Q385*H385</f>
        <v>7.6687499999999987E-05</v>
      </c>
      <c r="S385" s="245">
        <v>0</v>
      </c>
      <c r="T385" s="246">
        <f>S385*H385</f>
        <v>0</v>
      </c>
      <c r="AR385" s="25" t="s">
        <v>140</v>
      </c>
      <c r="AT385" s="25" t="s">
        <v>212</v>
      </c>
      <c r="AU385" s="25" t="s">
        <v>81</v>
      </c>
      <c r="AY385" s="25" t="s">
        <v>210</v>
      </c>
      <c r="BE385" s="247">
        <f>IF(N385="základní",J385,0)</f>
        <v>0</v>
      </c>
      <c r="BF385" s="247">
        <f>IF(N385="snížená",J385,0)</f>
        <v>0</v>
      </c>
      <c r="BG385" s="247">
        <f>IF(N385="zákl. přenesená",J385,0)</f>
        <v>0</v>
      </c>
      <c r="BH385" s="247">
        <f>IF(N385="sníž. přenesená",J385,0)</f>
        <v>0</v>
      </c>
      <c r="BI385" s="247">
        <f>IF(N385="nulová",J385,0)</f>
        <v>0</v>
      </c>
      <c r="BJ385" s="25" t="s">
        <v>79</v>
      </c>
      <c r="BK385" s="247">
        <f>ROUND(I385*H385,2)</f>
        <v>0</v>
      </c>
      <c r="BL385" s="25" t="s">
        <v>140</v>
      </c>
      <c r="BM385" s="25" t="s">
        <v>1862</v>
      </c>
    </row>
    <row r="386" s="1" customFormat="1">
      <c r="B386" s="47"/>
      <c r="C386" s="75"/>
      <c r="D386" s="248" t="s">
        <v>219</v>
      </c>
      <c r="E386" s="75"/>
      <c r="F386" s="249" t="s">
        <v>1859</v>
      </c>
      <c r="G386" s="75"/>
      <c r="H386" s="75"/>
      <c r="I386" s="204"/>
      <c r="J386" s="75"/>
      <c r="K386" s="75"/>
      <c r="L386" s="73"/>
      <c r="M386" s="250"/>
      <c r="N386" s="48"/>
      <c r="O386" s="48"/>
      <c r="P386" s="48"/>
      <c r="Q386" s="48"/>
      <c r="R386" s="48"/>
      <c r="S386" s="48"/>
      <c r="T386" s="96"/>
      <c r="AT386" s="25" t="s">
        <v>219</v>
      </c>
      <c r="AU386" s="25" t="s">
        <v>81</v>
      </c>
    </row>
    <row r="387" s="1" customFormat="1" ht="22.8" customHeight="1">
      <c r="B387" s="47"/>
      <c r="C387" s="236" t="s">
        <v>641</v>
      </c>
      <c r="D387" s="236" t="s">
        <v>212</v>
      </c>
      <c r="E387" s="237" t="s">
        <v>1863</v>
      </c>
      <c r="F387" s="238" t="s">
        <v>1864</v>
      </c>
      <c r="G387" s="239" t="s">
        <v>215</v>
      </c>
      <c r="H387" s="240">
        <v>6.1349999999999998</v>
      </c>
      <c r="I387" s="241"/>
      <c r="J387" s="242">
        <f>ROUND(I387*H387,2)</f>
        <v>0</v>
      </c>
      <c r="K387" s="238" t="s">
        <v>216</v>
      </c>
      <c r="L387" s="73"/>
      <c r="M387" s="243" t="s">
        <v>21</v>
      </c>
      <c r="N387" s="244" t="s">
        <v>43</v>
      </c>
      <c r="O387" s="48"/>
      <c r="P387" s="245">
        <f>O387*H387</f>
        <v>0</v>
      </c>
      <c r="Q387" s="245">
        <v>0</v>
      </c>
      <c r="R387" s="245">
        <f>Q387*H387</f>
        <v>0</v>
      </c>
      <c r="S387" s="245">
        <v>0</v>
      </c>
      <c r="T387" s="246">
        <f>S387*H387</f>
        <v>0</v>
      </c>
      <c r="AR387" s="25" t="s">
        <v>140</v>
      </c>
      <c r="AT387" s="25" t="s">
        <v>212</v>
      </c>
      <c r="AU387" s="25" t="s">
        <v>81</v>
      </c>
      <c r="AY387" s="25" t="s">
        <v>210</v>
      </c>
      <c r="BE387" s="247">
        <f>IF(N387="základní",J387,0)</f>
        <v>0</v>
      </c>
      <c r="BF387" s="247">
        <f>IF(N387="snížená",J387,0)</f>
        <v>0</v>
      </c>
      <c r="BG387" s="247">
        <f>IF(N387="zákl. přenesená",J387,0)</f>
        <v>0</v>
      </c>
      <c r="BH387" s="247">
        <f>IF(N387="sníž. přenesená",J387,0)</f>
        <v>0</v>
      </c>
      <c r="BI387" s="247">
        <f>IF(N387="nulová",J387,0)</f>
        <v>0</v>
      </c>
      <c r="BJ387" s="25" t="s">
        <v>79</v>
      </c>
      <c r="BK387" s="247">
        <f>ROUND(I387*H387,2)</f>
        <v>0</v>
      </c>
      <c r="BL387" s="25" t="s">
        <v>140</v>
      </c>
      <c r="BM387" s="25" t="s">
        <v>1865</v>
      </c>
    </row>
    <row r="388" s="1" customFormat="1">
      <c r="B388" s="47"/>
      <c r="C388" s="75"/>
      <c r="D388" s="248" t="s">
        <v>219</v>
      </c>
      <c r="E388" s="75"/>
      <c r="F388" s="249" t="s">
        <v>1859</v>
      </c>
      <c r="G388" s="75"/>
      <c r="H388" s="75"/>
      <c r="I388" s="204"/>
      <c r="J388" s="75"/>
      <c r="K388" s="75"/>
      <c r="L388" s="73"/>
      <c r="M388" s="250"/>
      <c r="N388" s="48"/>
      <c r="O388" s="48"/>
      <c r="P388" s="48"/>
      <c r="Q388" s="48"/>
      <c r="R388" s="48"/>
      <c r="S388" s="48"/>
      <c r="T388" s="96"/>
      <c r="AT388" s="25" t="s">
        <v>219</v>
      </c>
      <c r="AU388" s="25" t="s">
        <v>81</v>
      </c>
    </row>
    <row r="389" s="1" customFormat="1" ht="45.6" customHeight="1">
      <c r="B389" s="47"/>
      <c r="C389" s="236" t="s">
        <v>651</v>
      </c>
      <c r="D389" s="236" t="s">
        <v>212</v>
      </c>
      <c r="E389" s="237" t="s">
        <v>1866</v>
      </c>
      <c r="F389" s="238" t="s">
        <v>1867</v>
      </c>
      <c r="G389" s="239" t="s">
        <v>215</v>
      </c>
      <c r="H389" s="240">
        <v>6.1349999999999998</v>
      </c>
      <c r="I389" s="241"/>
      <c r="J389" s="242">
        <f>ROUND(I389*H389,2)</f>
        <v>0</v>
      </c>
      <c r="K389" s="238" t="s">
        <v>216</v>
      </c>
      <c r="L389" s="73"/>
      <c r="M389" s="243" t="s">
        <v>21</v>
      </c>
      <c r="N389" s="244" t="s">
        <v>43</v>
      </c>
      <c r="O389" s="48"/>
      <c r="P389" s="245">
        <f>O389*H389</f>
        <v>0</v>
      </c>
      <c r="Q389" s="245">
        <v>0.031594038800000002</v>
      </c>
      <c r="R389" s="245">
        <f>Q389*H389</f>
        <v>0.19382942803799999</v>
      </c>
      <c r="S389" s="245">
        <v>0</v>
      </c>
      <c r="T389" s="246">
        <f>S389*H389</f>
        <v>0</v>
      </c>
      <c r="AR389" s="25" t="s">
        <v>140</v>
      </c>
      <c r="AT389" s="25" t="s">
        <v>212</v>
      </c>
      <c r="AU389" s="25" t="s">
        <v>81</v>
      </c>
      <c r="AY389" s="25" t="s">
        <v>210</v>
      </c>
      <c r="BE389" s="247">
        <f>IF(N389="základní",J389,0)</f>
        <v>0</v>
      </c>
      <c r="BF389" s="247">
        <f>IF(N389="snížená",J389,0)</f>
        <v>0</v>
      </c>
      <c r="BG389" s="247">
        <f>IF(N389="zákl. přenesená",J389,0)</f>
        <v>0</v>
      </c>
      <c r="BH389" s="247">
        <f>IF(N389="sníž. přenesená",J389,0)</f>
        <v>0</v>
      </c>
      <c r="BI389" s="247">
        <f>IF(N389="nulová",J389,0)</f>
        <v>0</v>
      </c>
      <c r="BJ389" s="25" t="s">
        <v>79</v>
      </c>
      <c r="BK389" s="247">
        <f>ROUND(I389*H389,2)</f>
        <v>0</v>
      </c>
      <c r="BL389" s="25" t="s">
        <v>140</v>
      </c>
      <c r="BM389" s="25" t="s">
        <v>1868</v>
      </c>
    </row>
    <row r="390" s="1" customFormat="1">
      <c r="B390" s="47"/>
      <c r="C390" s="75"/>
      <c r="D390" s="248" t="s">
        <v>219</v>
      </c>
      <c r="E390" s="75"/>
      <c r="F390" s="249" t="s">
        <v>1869</v>
      </c>
      <c r="G390" s="75"/>
      <c r="H390" s="75"/>
      <c r="I390" s="204"/>
      <c r="J390" s="75"/>
      <c r="K390" s="75"/>
      <c r="L390" s="73"/>
      <c r="M390" s="250"/>
      <c r="N390" s="48"/>
      <c r="O390" s="48"/>
      <c r="P390" s="48"/>
      <c r="Q390" s="48"/>
      <c r="R390" s="48"/>
      <c r="S390" s="48"/>
      <c r="T390" s="96"/>
      <c r="AT390" s="25" t="s">
        <v>219</v>
      </c>
      <c r="AU390" s="25" t="s">
        <v>81</v>
      </c>
    </row>
    <row r="391" s="12" customFormat="1">
      <c r="B391" s="251"/>
      <c r="C391" s="252"/>
      <c r="D391" s="248" t="s">
        <v>221</v>
      </c>
      <c r="E391" s="253" t="s">
        <v>21</v>
      </c>
      <c r="F391" s="254" t="s">
        <v>1835</v>
      </c>
      <c r="G391" s="252"/>
      <c r="H391" s="253" t="s">
        <v>21</v>
      </c>
      <c r="I391" s="255"/>
      <c r="J391" s="252"/>
      <c r="K391" s="252"/>
      <c r="L391" s="256"/>
      <c r="M391" s="257"/>
      <c r="N391" s="258"/>
      <c r="O391" s="258"/>
      <c r="P391" s="258"/>
      <c r="Q391" s="258"/>
      <c r="R391" s="258"/>
      <c r="S391" s="258"/>
      <c r="T391" s="259"/>
      <c r="AT391" s="260" t="s">
        <v>221</v>
      </c>
      <c r="AU391" s="260" t="s">
        <v>81</v>
      </c>
      <c r="AV391" s="12" t="s">
        <v>79</v>
      </c>
      <c r="AW391" s="12" t="s">
        <v>35</v>
      </c>
      <c r="AX391" s="12" t="s">
        <v>72</v>
      </c>
      <c r="AY391" s="260" t="s">
        <v>210</v>
      </c>
    </row>
    <row r="392" s="13" customFormat="1">
      <c r="B392" s="261"/>
      <c r="C392" s="262"/>
      <c r="D392" s="248" t="s">
        <v>221</v>
      </c>
      <c r="E392" s="263" t="s">
        <v>21</v>
      </c>
      <c r="F392" s="264" t="s">
        <v>1870</v>
      </c>
      <c r="G392" s="262"/>
      <c r="H392" s="265">
        <v>3.1349999999999998</v>
      </c>
      <c r="I392" s="266"/>
      <c r="J392" s="262"/>
      <c r="K392" s="262"/>
      <c r="L392" s="267"/>
      <c r="M392" s="268"/>
      <c r="N392" s="269"/>
      <c r="O392" s="269"/>
      <c r="P392" s="269"/>
      <c r="Q392" s="269"/>
      <c r="R392" s="269"/>
      <c r="S392" s="269"/>
      <c r="T392" s="270"/>
      <c r="AT392" s="271" t="s">
        <v>221</v>
      </c>
      <c r="AU392" s="271" t="s">
        <v>81</v>
      </c>
      <c r="AV392" s="13" t="s">
        <v>81</v>
      </c>
      <c r="AW392" s="13" t="s">
        <v>35</v>
      </c>
      <c r="AX392" s="13" t="s">
        <v>72</v>
      </c>
      <c r="AY392" s="271" t="s">
        <v>210</v>
      </c>
    </row>
    <row r="393" s="13" customFormat="1">
      <c r="B393" s="261"/>
      <c r="C393" s="262"/>
      <c r="D393" s="248" t="s">
        <v>221</v>
      </c>
      <c r="E393" s="263" t="s">
        <v>21</v>
      </c>
      <c r="F393" s="264" t="s">
        <v>1871</v>
      </c>
      <c r="G393" s="262"/>
      <c r="H393" s="265">
        <v>3</v>
      </c>
      <c r="I393" s="266"/>
      <c r="J393" s="262"/>
      <c r="K393" s="262"/>
      <c r="L393" s="267"/>
      <c r="M393" s="268"/>
      <c r="N393" s="269"/>
      <c r="O393" s="269"/>
      <c r="P393" s="269"/>
      <c r="Q393" s="269"/>
      <c r="R393" s="269"/>
      <c r="S393" s="269"/>
      <c r="T393" s="270"/>
      <c r="AT393" s="271" t="s">
        <v>221</v>
      </c>
      <c r="AU393" s="271" t="s">
        <v>81</v>
      </c>
      <c r="AV393" s="13" t="s">
        <v>81</v>
      </c>
      <c r="AW393" s="13" t="s">
        <v>35</v>
      </c>
      <c r="AX393" s="13" t="s">
        <v>72</v>
      </c>
      <c r="AY393" s="271" t="s">
        <v>210</v>
      </c>
    </row>
    <row r="394" s="14" customFormat="1">
      <c r="B394" s="272"/>
      <c r="C394" s="273"/>
      <c r="D394" s="248" t="s">
        <v>221</v>
      </c>
      <c r="E394" s="274" t="s">
        <v>21</v>
      </c>
      <c r="F394" s="275" t="s">
        <v>227</v>
      </c>
      <c r="G394" s="273"/>
      <c r="H394" s="276">
        <v>6.1349999999999998</v>
      </c>
      <c r="I394" s="277"/>
      <c r="J394" s="273"/>
      <c r="K394" s="273"/>
      <c r="L394" s="278"/>
      <c r="M394" s="279"/>
      <c r="N394" s="280"/>
      <c r="O394" s="280"/>
      <c r="P394" s="280"/>
      <c r="Q394" s="280"/>
      <c r="R394" s="280"/>
      <c r="S394" s="280"/>
      <c r="T394" s="281"/>
      <c r="AT394" s="282" t="s">
        <v>221</v>
      </c>
      <c r="AU394" s="282" t="s">
        <v>81</v>
      </c>
      <c r="AV394" s="14" t="s">
        <v>217</v>
      </c>
      <c r="AW394" s="14" t="s">
        <v>35</v>
      </c>
      <c r="AX394" s="14" t="s">
        <v>79</v>
      </c>
      <c r="AY394" s="282" t="s">
        <v>210</v>
      </c>
    </row>
    <row r="395" s="1" customFormat="1" ht="34.2" customHeight="1">
      <c r="B395" s="47"/>
      <c r="C395" s="236" t="s">
        <v>656</v>
      </c>
      <c r="D395" s="236" t="s">
        <v>212</v>
      </c>
      <c r="E395" s="237" t="s">
        <v>1872</v>
      </c>
      <c r="F395" s="238" t="s">
        <v>1873</v>
      </c>
      <c r="G395" s="239" t="s">
        <v>251</v>
      </c>
      <c r="H395" s="240">
        <v>12</v>
      </c>
      <c r="I395" s="241"/>
      <c r="J395" s="242">
        <f>ROUND(I395*H395,2)</f>
        <v>0</v>
      </c>
      <c r="K395" s="238" t="s">
        <v>216</v>
      </c>
      <c r="L395" s="73"/>
      <c r="M395" s="243" t="s">
        <v>21</v>
      </c>
      <c r="N395" s="244" t="s">
        <v>43</v>
      </c>
      <c r="O395" s="48"/>
      <c r="P395" s="245">
        <f>O395*H395</f>
        <v>0</v>
      </c>
      <c r="Q395" s="245">
        <v>0.0045455000000000001</v>
      </c>
      <c r="R395" s="245">
        <f>Q395*H395</f>
        <v>0.054545999999999997</v>
      </c>
      <c r="S395" s="245">
        <v>0</v>
      </c>
      <c r="T395" s="246">
        <f>S395*H395</f>
        <v>0</v>
      </c>
      <c r="AR395" s="25" t="s">
        <v>140</v>
      </c>
      <c r="AT395" s="25" t="s">
        <v>212</v>
      </c>
      <c r="AU395" s="25" t="s">
        <v>81</v>
      </c>
      <c r="AY395" s="25" t="s">
        <v>210</v>
      </c>
      <c r="BE395" s="247">
        <f>IF(N395="základní",J395,0)</f>
        <v>0</v>
      </c>
      <c r="BF395" s="247">
        <f>IF(N395="snížená",J395,0)</f>
        <v>0</v>
      </c>
      <c r="BG395" s="247">
        <f>IF(N395="zákl. přenesená",J395,0)</f>
        <v>0</v>
      </c>
      <c r="BH395" s="247">
        <f>IF(N395="sníž. přenesená",J395,0)</f>
        <v>0</v>
      </c>
      <c r="BI395" s="247">
        <f>IF(N395="nulová",J395,0)</f>
        <v>0</v>
      </c>
      <c r="BJ395" s="25" t="s">
        <v>79</v>
      </c>
      <c r="BK395" s="247">
        <f>ROUND(I395*H395,2)</f>
        <v>0</v>
      </c>
      <c r="BL395" s="25" t="s">
        <v>140</v>
      </c>
      <c r="BM395" s="25" t="s">
        <v>1874</v>
      </c>
    </row>
    <row r="396" s="1" customFormat="1">
      <c r="B396" s="47"/>
      <c r="C396" s="75"/>
      <c r="D396" s="248" t="s">
        <v>219</v>
      </c>
      <c r="E396" s="75"/>
      <c r="F396" s="249" t="s">
        <v>1875</v>
      </c>
      <c r="G396" s="75"/>
      <c r="H396" s="75"/>
      <c r="I396" s="204"/>
      <c r="J396" s="75"/>
      <c r="K396" s="75"/>
      <c r="L396" s="73"/>
      <c r="M396" s="250"/>
      <c r="N396" s="48"/>
      <c r="O396" s="48"/>
      <c r="P396" s="48"/>
      <c r="Q396" s="48"/>
      <c r="R396" s="48"/>
      <c r="S396" s="48"/>
      <c r="T396" s="96"/>
      <c r="AT396" s="25" t="s">
        <v>219</v>
      </c>
      <c r="AU396" s="25" t="s">
        <v>81</v>
      </c>
    </row>
    <row r="397" s="13" customFormat="1">
      <c r="B397" s="261"/>
      <c r="C397" s="262"/>
      <c r="D397" s="248" t="s">
        <v>221</v>
      </c>
      <c r="E397" s="263" t="s">
        <v>21</v>
      </c>
      <c r="F397" s="264" t="s">
        <v>1876</v>
      </c>
      <c r="G397" s="262"/>
      <c r="H397" s="265">
        <v>12</v>
      </c>
      <c r="I397" s="266"/>
      <c r="J397" s="262"/>
      <c r="K397" s="262"/>
      <c r="L397" s="267"/>
      <c r="M397" s="268"/>
      <c r="N397" s="269"/>
      <c r="O397" s="269"/>
      <c r="P397" s="269"/>
      <c r="Q397" s="269"/>
      <c r="R397" s="269"/>
      <c r="S397" s="269"/>
      <c r="T397" s="270"/>
      <c r="AT397" s="271" t="s">
        <v>221</v>
      </c>
      <c r="AU397" s="271" t="s">
        <v>81</v>
      </c>
      <c r="AV397" s="13" t="s">
        <v>81</v>
      </c>
      <c r="AW397" s="13" t="s">
        <v>35</v>
      </c>
      <c r="AX397" s="13" t="s">
        <v>79</v>
      </c>
      <c r="AY397" s="271" t="s">
        <v>210</v>
      </c>
    </row>
    <row r="398" s="1" customFormat="1" ht="34.2" customHeight="1">
      <c r="B398" s="47"/>
      <c r="C398" s="236" t="s">
        <v>663</v>
      </c>
      <c r="D398" s="236" t="s">
        <v>212</v>
      </c>
      <c r="E398" s="237" t="s">
        <v>1877</v>
      </c>
      <c r="F398" s="238" t="s">
        <v>1878</v>
      </c>
      <c r="G398" s="239" t="s">
        <v>251</v>
      </c>
      <c r="H398" s="240">
        <v>6</v>
      </c>
      <c r="I398" s="241"/>
      <c r="J398" s="242">
        <f>ROUND(I398*H398,2)</f>
        <v>0</v>
      </c>
      <c r="K398" s="238" t="s">
        <v>216</v>
      </c>
      <c r="L398" s="73"/>
      <c r="M398" s="243" t="s">
        <v>21</v>
      </c>
      <c r="N398" s="244" t="s">
        <v>43</v>
      </c>
      <c r="O398" s="48"/>
      <c r="P398" s="245">
        <f>O398*H398</f>
        <v>0</v>
      </c>
      <c r="Q398" s="245">
        <v>0.011595400000000001</v>
      </c>
      <c r="R398" s="245">
        <f>Q398*H398</f>
        <v>0.069572400000000006</v>
      </c>
      <c r="S398" s="245">
        <v>0</v>
      </c>
      <c r="T398" s="246">
        <f>S398*H398</f>
        <v>0</v>
      </c>
      <c r="AR398" s="25" t="s">
        <v>140</v>
      </c>
      <c r="AT398" s="25" t="s">
        <v>212</v>
      </c>
      <c r="AU398" s="25" t="s">
        <v>81</v>
      </c>
      <c r="AY398" s="25" t="s">
        <v>210</v>
      </c>
      <c r="BE398" s="247">
        <f>IF(N398="základní",J398,0)</f>
        <v>0</v>
      </c>
      <c r="BF398" s="247">
        <f>IF(N398="snížená",J398,0)</f>
        <v>0</v>
      </c>
      <c r="BG398" s="247">
        <f>IF(N398="zákl. přenesená",J398,0)</f>
        <v>0</v>
      </c>
      <c r="BH398" s="247">
        <f>IF(N398="sníž. přenesená",J398,0)</f>
        <v>0</v>
      </c>
      <c r="BI398" s="247">
        <f>IF(N398="nulová",J398,0)</f>
        <v>0</v>
      </c>
      <c r="BJ398" s="25" t="s">
        <v>79</v>
      </c>
      <c r="BK398" s="247">
        <f>ROUND(I398*H398,2)</f>
        <v>0</v>
      </c>
      <c r="BL398" s="25" t="s">
        <v>140</v>
      </c>
      <c r="BM398" s="25" t="s">
        <v>1879</v>
      </c>
    </row>
    <row r="399" s="1" customFormat="1">
      <c r="B399" s="47"/>
      <c r="C399" s="75"/>
      <c r="D399" s="248" t="s">
        <v>219</v>
      </c>
      <c r="E399" s="75"/>
      <c r="F399" s="249" t="s">
        <v>1875</v>
      </c>
      <c r="G399" s="75"/>
      <c r="H399" s="75"/>
      <c r="I399" s="204"/>
      <c r="J399" s="75"/>
      <c r="K399" s="75"/>
      <c r="L399" s="73"/>
      <c r="M399" s="250"/>
      <c r="N399" s="48"/>
      <c r="O399" s="48"/>
      <c r="P399" s="48"/>
      <c r="Q399" s="48"/>
      <c r="R399" s="48"/>
      <c r="S399" s="48"/>
      <c r="T399" s="96"/>
      <c r="AT399" s="25" t="s">
        <v>219</v>
      </c>
      <c r="AU399" s="25" t="s">
        <v>81</v>
      </c>
    </row>
    <row r="400" s="13" customFormat="1">
      <c r="B400" s="261"/>
      <c r="C400" s="262"/>
      <c r="D400" s="248" t="s">
        <v>221</v>
      </c>
      <c r="E400" s="263" t="s">
        <v>21</v>
      </c>
      <c r="F400" s="264" t="s">
        <v>1880</v>
      </c>
      <c r="G400" s="262"/>
      <c r="H400" s="265">
        <v>6</v>
      </c>
      <c r="I400" s="266"/>
      <c r="J400" s="262"/>
      <c r="K400" s="262"/>
      <c r="L400" s="267"/>
      <c r="M400" s="268"/>
      <c r="N400" s="269"/>
      <c r="O400" s="269"/>
      <c r="P400" s="269"/>
      <c r="Q400" s="269"/>
      <c r="R400" s="269"/>
      <c r="S400" s="269"/>
      <c r="T400" s="270"/>
      <c r="AT400" s="271" t="s">
        <v>221</v>
      </c>
      <c r="AU400" s="271" t="s">
        <v>81</v>
      </c>
      <c r="AV400" s="13" t="s">
        <v>81</v>
      </c>
      <c r="AW400" s="13" t="s">
        <v>35</v>
      </c>
      <c r="AX400" s="13" t="s">
        <v>79</v>
      </c>
      <c r="AY400" s="271" t="s">
        <v>210</v>
      </c>
    </row>
    <row r="401" s="1" customFormat="1" ht="34.2" customHeight="1">
      <c r="B401" s="47"/>
      <c r="C401" s="236" t="s">
        <v>669</v>
      </c>
      <c r="D401" s="236" t="s">
        <v>212</v>
      </c>
      <c r="E401" s="237" t="s">
        <v>1881</v>
      </c>
      <c r="F401" s="238" t="s">
        <v>1882</v>
      </c>
      <c r="G401" s="239" t="s">
        <v>251</v>
      </c>
      <c r="H401" s="240">
        <v>3</v>
      </c>
      <c r="I401" s="241"/>
      <c r="J401" s="242">
        <f>ROUND(I401*H401,2)</f>
        <v>0</v>
      </c>
      <c r="K401" s="238" t="s">
        <v>216</v>
      </c>
      <c r="L401" s="73"/>
      <c r="M401" s="243" t="s">
        <v>21</v>
      </c>
      <c r="N401" s="244" t="s">
        <v>43</v>
      </c>
      <c r="O401" s="48"/>
      <c r="P401" s="245">
        <f>O401*H401</f>
        <v>0</v>
      </c>
      <c r="Q401" s="245">
        <v>0.014995400000000001</v>
      </c>
      <c r="R401" s="245">
        <f>Q401*H401</f>
        <v>0.044986200000000004</v>
      </c>
      <c r="S401" s="245">
        <v>0</v>
      </c>
      <c r="T401" s="246">
        <f>S401*H401</f>
        <v>0</v>
      </c>
      <c r="AR401" s="25" t="s">
        <v>140</v>
      </c>
      <c r="AT401" s="25" t="s">
        <v>212</v>
      </c>
      <c r="AU401" s="25" t="s">
        <v>81</v>
      </c>
      <c r="AY401" s="25" t="s">
        <v>210</v>
      </c>
      <c r="BE401" s="247">
        <f>IF(N401="základní",J401,0)</f>
        <v>0</v>
      </c>
      <c r="BF401" s="247">
        <f>IF(N401="snížená",J401,0)</f>
        <v>0</v>
      </c>
      <c r="BG401" s="247">
        <f>IF(N401="zákl. přenesená",J401,0)</f>
        <v>0</v>
      </c>
      <c r="BH401" s="247">
        <f>IF(N401="sníž. přenesená",J401,0)</f>
        <v>0</v>
      </c>
      <c r="BI401" s="247">
        <f>IF(N401="nulová",J401,0)</f>
        <v>0</v>
      </c>
      <c r="BJ401" s="25" t="s">
        <v>79</v>
      </c>
      <c r="BK401" s="247">
        <f>ROUND(I401*H401,2)</f>
        <v>0</v>
      </c>
      <c r="BL401" s="25" t="s">
        <v>140</v>
      </c>
      <c r="BM401" s="25" t="s">
        <v>1883</v>
      </c>
    </row>
    <row r="402" s="1" customFormat="1">
      <c r="B402" s="47"/>
      <c r="C402" s="75"/>
      <c r="D402" s="248" t="s">
        <v>219</v>
      </c>
      <c r="E402" s="75"/>
      <c r="F402" s="249" t="s">
        <v>1875</v>
      </c>
      <c r="G402" s="75"/>
      <c r="H402" s="75"/>
      <c r="I402" s="204"/>
      <c r="J402" s="75"/>
      <c r="K402" s="75"/>
      <c r="L402" s="73"/>
      <c r="M402" s="250"/>
      <c r="N402" s="48"/>
      <c r="O402" s="48"/>
      <c r="P402" s="48"/>
      <c r="Q402" s="48"/>
      <c r="R402" s="48"/>
      <c r="S402" s="48"/>
      <c r="T402" s="96"/>
      <c r="AT402" s="25" t="s">
        <v>219</v>
      </c>
      <c r="AU402" s="25" t="s">
        <v>81</v>
      </c>
    </row>
    <row r="403" s="1" customFormat="1" ht="45.6" customHeight="1">
      <c r="B403" s="47"/>
      <c r="C403" s="236" t="s">
        <v>674</v>
      </c>
      <c r="D403" s="236" t="s">
        <v>212</v>
      </c>
      <c r="E403" s="237" t="s">
        <v>1884</v>
      </c>
      <c r="F403" s="238" t="s">
        <v>1885</v>
      </c>
      <c r="G403" s="239" t="s">
        <v>391</v>
      </c>
      <c r="H403" s="240">
        <v>5</v>
      </c>
      <c r="I403" s="241"/>
      <c r="J403" s="242">
        <f>ROUND(I403*H403,2)</f>
        <v>0</v>
      </c>
      <c r="K403" s="238" t="s">
        <v>216</v>
      </c>
      <c r="L403" s="73"/>
      <c r="M403" s="243" t="s">
        <v>21</v>
      </c>
      <c r="N403" s="244" t="s">
        <v>43</v>
      </c>
      <c r="O403" s="48"/>
      <c r="P403" s="245">
        <f>O403*H403</f>
        <v>0</v>
      </c>
      <c r="Q403" s="245">
        <v>0.00022000000000000001</v>
      </c>
      <c r="R403" s="245">
        <f>Q403*H403</f>
        <v>0.0011000000000000001</v>
      </c>
      <c r="S403" s="245">
        <v>0</v>
      </c>
      <c r="T403" s="246">
        <f>S403*H403</f>
        <v>0</v>
      </c>
      <c r="AR403" s="25" t="s">
        <v>140</v>
      </c>
      <c r="AT403" s="25" t="s">
        <v>212</v>
      </c>
      <c r="AU403" s="25" t="s">
        <v>81</v>
      </c>
      <c r="AY403" s="25" t="s">
        <v>210</v>
      </c>
      <c r="BE403" s="247">
        <f>IF(N403="základní",J403,0)</f>
        <v>0</v>
      </c>
      <c r="BF403" s="247">
        <f>IF(N403="snížená",J403,0)</f>
        <v>0</v>
      </c>
      <c r="BG403" s="247">
        <f>IF(N403="zákl. přenesená",J403,0)</f>
        <v>0</v>
      </c>
      <c r="BH403" s="247">
        <f>IF(N403="sníž. přenesená",J403,0)</f>
        <v>0</v>
      </c>
      <c r="BI403" s="247">
        <f>IF(N403="nulová",J403,0)</f>
        <v>0</v>
      </c>
      <c r="BJ403" s="25" t="s">
        <v>79</v>
      </c>
      <c r="BK403" s="247">
        <f>ROUND(I403*H403,2)</f>
        <v>0</v>
      </c>
      <c r="BL403" s="25" t="s">
        <v>140</v>
      </c>
      <c r="BM403" s="25" t="s">
        <v>1886</v>
      </c>
    </row>
    <row r="404" s="1" customFormat="1">
      <c r="B404" s="47"/>
      <c r="C404" s="75"/>
      <c r="D404" s="248" t="s">
        <v>219</v>
      </c>
      <c r="E404" s="75"/>
      <c r="F404" s="249" t="s">
        <v>1887</v>
      </c>
      <c r="G404" s="75"/>
      <c r="H404" s="75"/>
      <c r="I404" s="204"/>
      <c r="J404" s="75"/>
      <c r="K404" s="75"/>
      <c r="L404" s="73"/>
      <c r="M404" s="250"/>
      <c r="N404" s="48"/>
      <c r="O404" s="48"/>
      <c r="P404" s="48"/>
      <c r="Q404" s="48"/>
      <c r="R404" s="48"/>
      <c r="S404" s="48"/>
      <c r="T404" s="96"/>
      <c r="AT404" s="25" t="s">
        <v>219</v>
      </c>
      <c r="AU404" s="25" t="s">
        <v>81</v>
      </c>
    </row>
    <row r="405" s="12" customFormat="1">
      <c r="B405" s="251"/>
      <c r="C405" s="252"/>
      <c r="D405" s="248" t="s">
        <v>221</v>
      </c>
      <c r="E405" s="253" t="s">
        <v>21</v>
      </c>
      <c r="F405" s="254" t="s">
        <v>1835</v>
      </c>
      <c r="G405" s="252"/>
      <c r="H405" s="253" t="s">
        <v>21</v>
      </c>
      <c r="I405" s="255"/>
      <c r="J405" s="252"/>
      <c r="K405" s="252"/>
      <c r="L405" s="256"/>
      <c r="M405" s="257"/>
      <c r="N405" s="258"/>
      <c r="O405" s="258"/>
      <c r="P405" s="258"/>
      <c r="Q405" s="258"/>
      <c r="R405" s="258"/>
      <c r="S405" s="258"/>
      <c r="T405" s="259"/>
      <c r="AT405" s="260" t="s">
        <v>221</v>
      </c>
      <c r="AU405" s="260" t="s">
        <v>81</v>
      </c>
      <c r="AV405" s="12" t="s">
        <v>79</v>
      </c>
      <c r="AW405" s="12" t="s">
        <v>35</v>
      </c>
      <c r="AX405" s="12" t="s">
        <v>72</v>
      </c>
      <c r="AY405" s="260" t="s">
        <v>210</v>
      </c>
    </row>
    <row r="406" s="13" customFormat="1">
      <c r="B406" s="261"/>
      <c r="C406" s="262"/>
      <c r="D406" s="248" t="s">
        <v>221</v>
      </c>
      <c r="E406" s="263" t="s">
        <v>21</v>
      </c>
      <c r="F406" s="264" t="s">
        <v>244</v>
      </c>
      <c r="G406" s="262"/>
      <c r="H406" s="265">
        <v>5</v>
      </c>
      <c r="I406" s="266"/>
      <c r="J406" s="262"/>
      <c r="K406" s="262"/>
      <c r="L406" s="267"/>
      <c r="M406" s="268"/>
      <c r="N406" s="269"/>
      <c r="O406" s="269"/>
      <c r="P406" s="269"/>
      <c r="Q406" s="269"/>
      <c r="R406" s="269"/>
      <c r="S406" s="269"/>
      <c r="T406" s="270"/>
      <c r="AT406" s="271" t="s">
        <v>221</v>
      </c>
      <c r="AU406" s="271" t="s">
        <v>81</v>
      </c>
      <c r="AV406" s="13" t="s">
        <v>81</v>
      </c>
      <c r="AW406" s="13" t="s">
        <v>35</v>
      </c>
      <c r="AX406" s="13" t="s">
        <v>79</v>
      </c>
      <c r="AY406" s="271" t="s">
        <v>210</v>
      </c>
    </row>
    <row r="407" s="1" customFormat="1" ht="14.4" customHeight="1">
      <c r="B407" s="47"/>
      <c r="C407" s="284" t="s">
        <v>679</v>
      </c>
      <c r="D407" s="284" t="s">
        <v>328</v>
      </c>
      <c r="E407" s="285" t="s">
        <v>1888</v>
      </c>
      <c r="F407" s="286" t="s">
        <v>1889</v>
      </c>
      <c r="G407" s="287" t="s">
        <v>391</v>
      </c>
      <c r="H407" s="288">
        <v>5</v>
      </c>
      <c r="I407" s="289"/>
      <c r="J407" s="290">
        <f>ROUND(I407*H407,2)</f>
        <v>0</v>
      </c>
      <c r="K407" s="286" t="s">
        <v>21</v>
      </c>
      <c r="L407" s="291"/>
      <c r="M407" s="292" t="s">
        <v>21</v>
      </c>
      <c r="N407" s="293" t="s">
        <v>43</v>
      </c>
      <c r="O407" s="48"/>
      <c r="P407" s="245">
        <f>O407*H407</f>
        <v>0</v>
      </c>
      <c r="Q407" s="245">
        <v>0</v>
      </c>
      <c r="R407" s="245">
        <f>Q407*H407</f>
        <v>0</v>
      </c>
      <c r="S407" s="245">
        <v>0</v>
      </c>
      <c r="T407" s="246">
        <f>S407*H407</f>
        <v>0</v>
      </c>
      <c r="AR407" s="25" t="s">
        <v>400</v>
      </c>
      <c r="AT407" s="25" t="s">
        <v>328</v>
      </c>
      <c r="AU407" s="25" t="s">
        <v>81</v>
      </c>
      <c r="AY407" s="25" t="s">
        <v>210</v>
      </c>
      <c r="BE407" s="247">
        <f>IF(N407="základní",J407,0)</f>
        <v>0</v>
      </c>
      <c r="BF407" s="247">
        <f>IF(N407="snížená",J407,0)</f>
        <v>0</v>
      </c>
      <c r="BG407" s="247">
        <f>IF(N407="zákl. přenesená",J407,0)</f>
        <v>0</v>
      </c>
      <c r="BH407" s="247">
        <f>IF(N407="sníž. přenesená",J407,0)</f>
        <v>0</v>
      </c>
      <c r="BI407" s="247">
        <f>IF(N407="nulová",J407,0)</f>
        <v>0</v>
      </c>
      <c r="BJ407" s="25" t="s">
        <v>79</v>
      </c>
      <c r="BK407" s="247">
        <f>ROUND(I407*H407,2)</f>
        <v>0</v>
      </c>
      <c r="BL407" s="25" t="s">
        <v>140</v>
      </c>
      <c r="BM407" s="25" t="s">
        <v>1890</v>
      </c>
    </row>
    <row r="408" s="1" customFormat="1" ht="57" customHeight="1">
      <c r="B408" s="47"/>
      <c r="C408" s="236" t="s">
        <v>684</v>
      </c>
      <c r="D408" s="236" t="s">
        <v>212</v>
      </c>
      <c r="E408" s="237" t="s">
        <v>1367</v>
      </c>
      <c r="F408" s="238" t="s">
        <v>1368</v>
      </c>
      <c r="G408" s="239" t="s">
        <v>318</v>
      </c>
      <c r="H408" s="240">
        <v>1.139</v>
      </c>
      <c r="I408" s="241"/>
      <c r="J408" s="242">
        <f>ROUND(I408*H408,2)</f>
        <v>0</v>
      </c>
      <c r="K408" s="238" t="s">
        <v>216</v>
      </c>
      <c r="L408" s="73"/>
      <c r="M408" s="243" t="s">
        <v>21</v>
      </c>
      <c r="N408" s="244" t="s">
        <v>43</v>
      </c>
      <c r="O408" s="48"/>
      <c r="P408" s="245">
        <f>O408*H408</f>
        <v>0</v>
      </c>
      <c r="Q408" s="245">
        <v>0</v>
      </c>
      <c r="R408" s="245">
        <f>Q408*H408</f>
        <v>0</v>
      </c>
      <c r="S408" s="245">
        <v>0</v>
      </c>
      <c r="T408" s="246">
        <f>S408*H408</f>
        <v>0</v>
      </c>
      <c r="AR408" s="25" t="s">
        <v>140</v>
      </c>
      <c r="AT408" s="25" t="s">
        <v>212</v>
      </c>
      <c r="AU408" s="25" t="s">
        <v>81</v>
      </c>
      <c r="AY408" s="25" t="s">
        <v>210</v>
      </c>
      <c r="BE408" s="247">
        <f>IF(N408="základní",J408,0)</f>
        <v>0</v>
      </c>
      <c r="BF408" s="247">
        <f>IF(N408="snížená",J408,0)</f>
        <v>0</v>
      </c>
      <c r="BG408" s="247">
        <f>IF(N408="zákl. přenesená",J408,0)</f>
        <v>0</v>
      </c>
      <c r="BH408" s="247">
        <f>IF(N408="sníž. přenesená",J408,0)</f>
        <v>0</v>
      </c>
      <c r="BI408" s="247">
        <f>IF(N408="nulová",J408,0)</f>
        <v>0</v>
      </c>
      <c r="BJ408" s="25" t="s">
        <v>79</v>
      </c>
      <c r="BK408" s="247">
        <f>ROUND(I408*H408,2)</f>
        <v>0</v>
      </c>
      <c r="BL408" s="25" t="s">
        <v>140</v>
      </c>
      <c r="BM408" s="25" t="s">
        <v>1891</v>
      </c>
    </row>
    <row r="409" s="1" customFormat="1">
      <c r="B409" s="47"/>
      <c r="C409" s="75"/>
      <c r="D409" s="248" t="s">
        <v>219</v>
      </c>
      <c r="E409" s="75"/>
      <c r="F409" s="249" t="s">
        <v>1370</v>
      </c>
      <c r="G409" s="75"/>
      <c r="H409" s="75"/>
      <c r="I409" s="204"/>
      <c r="J409" s="75"/>
      <c r="K409" s="75"/>
      <c r="L409" s="73"/>
      <c r="M409" s="250"/>
      <c r="N409" s="48"/>
      <c r="O409" s="48"/>
      <c r="P409" s="48"/>
      <c r="Q409" s="48"/>
      <c r="R409" s="48"/>
      <c r="S409" s="48"/>
      <c r="T409" s="96"/>
      <c r="AT409" s="25" t="s">
        <v>219</v>
      </c>
      <c r="AU409" s="25" t="s">
        <v>81</v>
      </c>
    </row>
    <row r="410" s="11" customFormat="1" ht="29.88" customHeight="1">
      <c r="B410" s="220"/>
      <c r="C410" s="221"/>
      <c r="D410" s="222" t="s">
        <v>71</v>
      </c>
      <c r="E410" s="234" t="s">
        <v>1522</v>
      </c>
      <c r="F410" s="234" t="s">
        <v>1523</v>
      </c>
      <c r="G410" s="221"/>
      <c r="H410" s="221"/>
      <c r="I410" s="224"/>
      <c r="J410" s="235">
        <f>BK410</f>
        <v>0</v>
      </c>
      <c r="K410" s="221"/>
      <c r="L410" s="226"/>
      <c r="M410" s="227"/>
      <c r="N410" s="228"/>
      <c r="O410" s="228"/>
      <c r="P410" s="229">
        <f>SUM(P411:P418)</f>
        <v>0</v>
      </c>
      <c r="Q410" s="228"/>
      <c r="R410" s="229">
        <f>SUM(R411:R418)</f>
        <v>0.20050000000000001</v>
      </c>
      <c r="S410" s="228"/>
      <c r="T410" s="230">
        <f>SUM(T411:T418)</f>
        <v>0</v>
      </c>
      <c r="AR410" s="231" t="s">
        <v>81</v>
      </c>
      <c r="AT410" s="232" t="s">
        <v>71</v>
      </c>
      <c r="AU410" s="232" t="s">
        <v>79</v>
      </c>
      <c r="AY410" s="231" t="s">
        <v>210</v>
      </c>
      <c r="BK410" s="233">
        <f>SUM(BK411:BK418)</f>
        <v>0</v>
      </c>
    </row>
    <row r="411" s="1" customFormat="1" ht="22.8" customHeight="1">
      <c r="B411" s="47"/>
      <c r="C411" s="236" t="s">
        <v>688</v>
      </c>
      <c r="D411" s="236" t="s">
        <v>212</v>
      </c>
      <c r="E411" s="237" t="s">
        <v>1892</v>
      </c>
      <c r="F411" s="238" t="s">
        <v>1893</v>
      </c>
      <c r="G411" s="239" t="s">
        <v>251</v>
      </c>
      <c r="H411" s="240">
        <v>11.5</v>
      </c>
      <c r="I411" s="241"/>
      <c r="J411" s="242">
        <f>ROUND(I411*H411,2)</f>
        <v>0</v>
      </c>
      <c r="K411" s="238" t="s">
        <v>21</v>
      </c>
      <c r="L411" s="73"/>
      <c r="M411" s="243" t="s">
        <v>21</v>
      </c>
      <c r="N411" s="244" t="s">
        <v>43</v>
      </c>
      <c r="O411" s="48"/>
      <c r="P411" s="245">
        <f>O411*H411</f>
        <v>0</v>
      </c>
      <c r="Q411" s="245">
        <v>0.0030000000000000001</v>
      </c>
      <c r="R411" s="245">
        <f>Q411*H411</f>
        <v>0.034500000000000003</v>
      </c>
      <c r="S411" s="245">
        <v>0</v>
      </c>
      <c r="T411" s="246">
        <f>S411*H411</f>
        <v>0</v>
      </c>
      <c r="AR411" s="25" t="s">
        <v>140</v>
      </c>
      <c r="AT411" s="25" t="s">
        <v>212</v>
      </c>
      <c r="AU411" s="25" t="s">
        <v>81</v>
      </c>
      <c r="AY411" s="25" t="s">
        <v>210</v>
      </c>
      <c r="BE411" s="247">
        <f>IF(N411="základní",J411,0)</f>
        <v>0</v>
      </c>
      <c r="BF411" s="247">
        <f>IF(N411="snížená",J411,0)</f>
        <v>0</v>
      </c>
      <c r="BG411" s="247">
        <f>IF(N411="zákl. přenesená",J411,0)</f>
        <v>0</v>
      </c>
      <c r="BH411" s="247">
        <f>IF(N411="sníž. přenesená",J411,0)</f>
        <v>0</v>
      </c>
      <c r="BI411" s="247">
        <f>IF(N411="nulová",J411,0)</f>
        <v>0</v>
      </c>
      <c r="BJ411" s="25" t="s">
        <v>79</v>
      </c>
      <c r="BK411" s="247">
        <f>ROUND(I411*H411,2)</f>
        <v>0</v>
      </c>
      <c r="BL411" s="25" t="s">
        <v>140</v>
      </c>
      <c r="BM411" s="25" t="s">
        <v>1894</v>
      </c>
    </row>
    <row r="412" s="1" customFormat="1" ht="22.8" customHeight="1">
      <c r="B412" s="47"/>
      <c r="C412" s="236" t="s">
        <v>692</v>
      </c>
      <c r="D412" s="236" t="s">
        <v>212</v>
      </c>
      <c r="E412" s="237" t="s">
        <v>1895</v>
      </c>
      <c r="F412" s="238" t="s">
        <v>1896</v>
      </c>
      <c r="G412" s="239" t="s">
        <v>251</v>
      </c>
      <c r="H412" s="240">
        <v>53.5</v>
      </c>
      <c r="I412" s="241"/>
      <c r="J412" s="242">
        <f>ROUND(I412*H412,2)</f>
        <v>0</v>
      </c>
      <c r="K412" s="238" t="s">
        <v>21</v>
      </c>
      <c r="L412" s="73"/>
      <c r="M412" s="243" t="s">
        <v>21</v>
      </c>
      <c r="N412" s="244" t="s">
        <v>43</v>
      </c>
      <c r="O412" s="48"/>
      <c r="P412" s="245">
        <f>O412*H412</f>
        <v>0</v>
      </c>
      <c r="Q412" s="245">
        <v>0.0030000000000000001</v>
      </c>
      <c r="R412" s="245">
        <f>Q412*H412</f>
        <v>0.1605</v>
      </c>
      <c r="S412" s="245">
        <v>0</v>
      </c>
      <c r="T412" s="246">
        <f>S412*H412</f>
        <v>0</v>
      </c>
      <c r="AR412" s="25" t="s">
        <v>140</v>
      </c>
      <c r="AT412" s="25" t="s">
        <v>212</v>
      </c>
      <c r="AU412" s="25" t="s">
        <v>81</v>
      </c>
      <c r="AY412" s="25" t="s">
        <v>210</v>
      </c>
      <c r="BE412" s="247">
        <f>IF(N412="základní",J412,0)</f>
        <v>0</v>
      </c>
      <c r="BF412" s="247">
        <f>IF(N412="snížená",J412,0)</f>
        <v>0</v>
      </c>
      <c r="BG412" s="247">
        <f>IF(N412="zákl. přenesená",J412,0)</f>
        <v>0</v>
      </c>
      <c r="BH412" s="247">
        <f>IF(N412="sníž. přenesená",J412,0)</f>
        <v>0</v>
      </c>
      <c r="BI412" s="247">
        <f>IF(N412="nulová",J412,0)</f>
        <v>0</v>
      </c>
      <c r="BJ412" s="25" t="s">
        <v>79</v>
      </c>
      <c r="BK412" s="247">
        <f>ROUND(I412*H412,2)</f>
        <v>0</v>
      </c>
      <c r="BL412" s="25" t="s">
        <v>140</v>
      </c>
      <c r="BM412" s="25" t="s">
        <v>1897</v>
      </c>
    </row>
    <row r="413" s="1" customFormat="1" ht="14.4" customHeight="1">
      <c r="B413" s="47"/>
      <c r="C413" s="236" t="s">
        <v>699</v>
      </c>
      <c r="D413" s="236" t="s">
        <v>212</v>
      </c>
      <c r="E413" s="237" t="s">
        <v>1898</v>
      </c>
      <c r="F413" s="238" t="s">
        <v>1899</v>
      </c>
      <c r="G413" s="239" t="s">
        <v>391</v>
      </c>
      <c r="H413" s="240">
        <v>1</v>
      </c>
      <c r="I413" s="241"/>
      <c r="J413" s="242">
        <f>ROUND(I413*H413,2)</f>
        <v>0</v>
      </c>
      <c r="K413" s="238" t="s">
        <v>21</v>
      </c>
      <c r="L413" s="73"/>
      <c r="M413" s="243" t="s">
        <v>21</v>
      </c>
      <c r="N413" s="244" t="s">
        <v>43</v>
      </c>
      <c r="O413" s="48"/>
      <c r="P413" s="245">
        <f>O413*H413</f>
        <v>0</v>
      </c>
      <c r="Q413" s="245">
        <v>0.0030000000000000001</v>
      </c>
      <c r="R413" s="245">
        <f>Q413*H413</f>
        <v>0.0030000000000000001</v>
      </c>
      <c r="S413" s="245">
        <v>0</v>
      </c>
      <c r="T413" s="246">
        <f>S413*H413</f>
        <v>0</v>
      </c>
      <c r="AR413" s="25" t="s">
        <v>140</v>
      </c>
      <c r="AT413" s="25" t="s">
        <v>212</v>
      </c>
      <c r="AU413" s="25" t="s">
        <v>81</v>
      </c>
      <c r="AY413" s="25" t="s">
        <v>210</v>
      </c>
      <c r="BE413" s="247">
        <f>IF(N413="základní",J413,0)</f>
        <v>0</v>
      </c>
      <c r="BF413" s="247">
        <f>IF(N413="snížená",J413,0)</f>
        <v>0</v>
      </c>
      <c r="BG413" s="247">
        <f>IF(N413="zákl. přenesená",J413,0)</f>
        <v>0</v>
      </c>
      <c r="BH413" s="247">
        <f>IF(N413="sníž. přenesená",J413,0)</f>
        <v>0</v>
      </c>
      <c r="BI413" s="247">
        <f>IF(N413="nulová",J413,0)</f>
        <v>0</v>
      </c>
      <c r="BJ413" s="25" t="s">
        <v>79</v>
      </c>
      <c r="BK413" s="247">
        <f>ROUND(I413*H413,2)</f>
        <v>0</v>
      </c>
      <c r="BL413" s="25" t="s">
        <v>140</v>
      </c>
      <c r="BM413" s="25" t="s">
        <v>1900</v>
      </c>
    </row>
    <row r="414" s="1" customFormat="1" ht="22.8" customHeight="1">
      <c r="B414" s="47"/>
      <c r="C414" s="236" t="s">
        <v>706</v>
      </c>
      <c r="D414" s="236" t="s">
        <v>212</v>
      </c>
      <c r="E414" s="237" t="s">
        <v>1901</v>
      </c>
      <c r="F414" s="238" t="s">
        <v>1902</v>
      </c>
      <c r="G414" s="239" t="s">
        <v>391</v>
      </c>
      <c r="H414" s="240">
        <v>2</v>
      </c>
      <c r="I414" s="241"/>
      <c r="J414" s="242">
        <f>ROUND(I414*H414,2)</f>
        <v>0</v>
      </c>
      <c r="K414" s="238" t="s">
        <v>21</v>
      </c>
      <c r="L414" s="73"/>
      <c r="M414" s="243" t="s">
        <v>21</v>
      </c>
      <c r="N414" s="244" t="s">
        <v>43</v>
      </c>
      <c r="O414" s="48"/>
      <c r="P414" s="245">
        <f>O414*H414</f>
        <v>0</v>
      </c>
      <c r="Q414" s="245">
        <v>0.00050000000000000001</v>
      </c>
      <c r="R414" s="245">
        <f>Q414*H414</f>
        <v>0.001</v>
      </c>
      <c r="S414" s="245">
        <v>0</v>
      </c>
      <c r="T414" s="246">
        <f>S414*H414</f>
        <v>0</v>
      </c>
      <c r="AR414" s="25" t="s">
        <v>140</v>
      </c>
      <c r="AT414" s="25" t="s">
        <v>212</v>
      </c>
      <c r="AU414" s="25" t="s">
        <v>81</v>
      </c>
      <c r="AY414" s="25" t="s">
        <v>210</v>
      </c>
      <c r="BE414" s="247">
        <f>IF(N414="základní",J414,0)</f>
        <v>0</v>
      </c>
      <c r="BF414" s="247">
        <f>IF(N414="snížená",J414,0)</f>
        <v>0</v>
      </c>
      <c r="BG414" s="247">
        <f>IF(N414="zákl. přenesená",J414,0)</f>
        <v>0</v>
      </c>
      <c r="BH414" s="247">
        <f>IF(N414="sníž. přenesená",J414,0)</f>
        <v>0</v>
      </c>
      <c r="BI414" s="247">
        <f>IF(N414="nulová",J414,0)</f>
        <v>0</v>
      </c>
      <c r="BJ414" s="25" t="s">
        <v>79</v>
      </c>
      <c r="BK414" s="247">
        <f>ROUND(I414*H414,2)</f>
        <v>0</v>
      </c>
      <c r="BL414" s="25" t="s">
        <v>140</v>
      </c>
      <c r="BM414" s="25" t="s">
        <v>1903</v>
      </c>
    </row>
    <row r="415" s="1" customFormat="1" ht="14.4" customHeight="1">
      <c r="B415" s="47"/>
      <c r="C415" s="236" t="s">
        <v>714</v>
      </c>
      <c r="D415" s="236" t="s">
        <v>212</v>
      </c>
      <c r="E415" s="237" t="s">
        <v>1904</v>
      </c>
      <c r="F415" s="238" t="s">
        <v>1905</v>
      </c>
      <c r="G415" s="239" t="s">
        <v>391</v>
      </c>
      <c r="H415" s="240">
        <v>2</v>
      </c>
      <c r="I415" s="241"/>
      <c r="J415" s="242">
        <f>ROUND(I415*H415,2)</f>
        <v>0</v>
      </c>
      <c r="K415" s="238" t="s">
        <v>21</v>
      </c>
      <c r="L415" s="73"/>
      <c r="M415" s="243" t="s">
        <v>21</v>
      </c>
      <c r="N415" s="244" t="s">
        <v>43</v>
      </c>
      <c r="O415" s="48"/>
      <c r="P415" s="245">
        <f>O415*H415</f>
        <v>0</v>
      </c>
      <c r="Q415" s="245">
        <v>0.00050000000000000001</v>
      </c>
      <c r="R415" s="245">
        <f>Q415*H415</f>
        <v>0.001</v>
      </c>
      <c r="S415" s="245">
        <v>0</v>
      </c>
      <c r="T415" s="246">
        <f>S415*H415</f>
        <v>0</v>
      </c>
      <c r="AR415" s="25" t="s">
        <v>140</v>
      </c>
      <c r="AT415" s="25" t="s">
        <v>212</v>
      </c>
      <c r="AU415" s="25" t="s">
        <v>81</v>
      </c>
      <c r="AY415" s="25" t="s">
        <v>210</v>
      </c>
      <c r="BE415" s="247">
        <f>IF(N415="základní",J415,0)</f>
        <v>0</v>
      </c>
      <c r="BF415" s="247">
        <f>IF(N415="snížená",J415,0)</f>
        <v>0</v>
      </c>
      <c r="BG415" s="247">
        <f>IF(N415="zákl. přenesená",J415,0)</f>
        <v>0</v>
      </c>
      <c r="BH415" s="247">
        <f>IF(N415="sníž. přenesená",J415,0)</f>
        <v>0</v>
      </c>
      <c r="BI415" s="247">
        <f>IF(N415="nulová",J415,0)</f>
        <v>0</v>
      </c>
      <c r="BJ415" s="25" t="s">
        <v>79</v>
      </c>
      <c r="BK415" s="247">
        <f>ROUND(I415*H415,2)</f>
        <v>0</v>
      </c>
      <c r="BL415" s="25" t="s">
        <v>140</v>
      </c>
      <c r="BM415" s="25" t="s">
        <v>1906</v>
      </c>
    </row>
    <row r="416" s="1" customFormat="1" ht="14.4" customHeight="1">
      <c r="B416" s="47"/>
      <c r="C416" s="236" t="s">
        <v>719</v>
      </c>
      <c r="D416" s="236" t="s">
        <v>212</v>
      </c>
      <c r="E416" s="237" t="s">
        <v>1907</v>
      </c>
      <c r="F416" s="238" t="s">
        <v>1908</v>
      </c>
      <c r="G416" s="239" t="s">
        <v>391</v>
      </c>
      <c r="H416" s="240">
        <v>1</v>
      </c>
      <c r="I416" s="241"/>
      <c r="J416" s="242">
        <f>ROUND(I416*H416,2)</f>
        <v>0</v>
      </c>
      <c r="K416" s="238" t="s">
        <v>21</v>
      </c>
      <c r="L416" s="73"/>
      <c r="M416" s="243" t="s">
        <v>21</v>
      </c>
      <c r="N416" s="244" t="s">
        <v>43</v>
      </c>
      <c r="O416" s="48"/>
      <c r="P416" s="245">
        <f>O416*H416</f>
        <v>0</v>
      </c>
      <c r="Q416" s="245">
        <v>0.00050000000000000001</v>
      </c>
      <c r="R416" s="245">
        <f>Q416*H416</f>
        <v>0.00050000000000000001</v>
      </c>
      <c r="S416" s="245">
        <v>0</v>
      </c>
      <c r="T416" s="246">
        <f>S416*H416</f>
        <v>0</v>
      </c>
      <c r="AR416" s="25" t="s">
        <v>140</v>
      </c>
      <c r="AT416" s="25" t="s">
        <v>212</v>
      </c>
      <c r="AU416" s="25" t="s">
        <v>81</v>
      </c>
      <c r="AY416" s="25" t="s">
        <v>210</v>
      </c>
      <c r="BE416" s="247">
        <f>IF(N416="základní",J416,0)</f>
        <v>0</v>
      </c>
      <c r="BF416" s="247">
        <f>IF(N416="snížená",J416,0)</f>
        <v>0</v>
      </c>
      <c r="BG416" s="247">
        <f>IF(N416="zákl. přenesená",J416,0)</f>
        <v>0</v>
      </c>
      <c r="BH416" s="247">
        <f>IF(N416="sníž. přenesená",J416,0)</f>
        <v>0</v>
      </c>
      <c r="BI416" s="247">
        <f>IF(N416="nulová",J416,0)</f>
        <v>0</v>
      </c>
      <c r="BJ416" s="25" t="s">
        <v>79</v>
      </c>
      <c r="BK416" s="247">
        <f>ROUND(I416*H416,2)</f>
        <v>0</v>
      </c>
      <c r="BL416" s="25" t="s">
        <v>140</v>
      </c>
      <c r="BM416" s="25" t="s">
        <v>1909</v>
      </c>
    </row>
    <row r="417" s="1" customFormat="1" ht="34.2" customHeight="1">
      <c r="B417" s="47"/>
      <c r="C417" s="236" t="s">
        <v>724</v>
      </c>
      <c r="D417" s="236" t="s">
        <v>212</v>
      </c>
      <c r="E417" s="237" t="s">
        <v>1910</v>
      </c>
      <c r="F417" s="238" t="s">
        <v>1911</v>
      </c>
      <c r="G417" s="239" t="s">
        <v>318</v>
      </c>
      <c r="H417" s="240">
        <v>0.20100000000000001</v>
      </c>
      <c r="I417" s="241"/>
      <c r="J417" s="242">
        <f>ROUND(I417*H417,2)</f>
        <v>0</v>
      </c>
      <c r="K417" s="238" t="s">
        <v>216</v>
      </c>
      <c r="L417" s="73"/>
      <c r="M417" s="243" t="s">
        <v>21</v>
      </c>
      <c r="N417" s="244" t="s">
        <v>43</v>
      </c>
      <c r="O417" s="48"/>
      <c r="P417" s="245">
        <f>O417*H417</f>
        <v>0</v>
      </c>
      <c r="Q417" s="245">
        <v>0</v>
      </c>
      <c r="R417" s="245">
        <f>Q417*H417</f>
        <v>0</v>
      </c>
      <c r="S417" s="245">
        <v>0</v>
      </c>
      <c r="T417" s="246">
        <f>S417*H417</f>
        <v>0</v>
      </c>
      <c r="AR417" s="25" t="s">
        <v>140</v>
      </c>
      <c r="AT417" s="25" t="s">
        <v>212</v>
      </c>
      <c r="AU417" s="25" t="s">
        <v>81</v>
      </c>
      <c r="AY417" s="25" t="s">
        <v>210</v>
      </c>
      <c r="BE417" s="247">
        <f>IF(N417="základní",J417,0)</f>
        <v>0</v>
      </c>
      <c r="BF417" s="247">
        <f>IF(N417="snížená",J417,0)</f>
        <v>0</v>
      </c>
      <c r="BG417" s="247">
        <f>IF(N417="zákl. přenesená",J417,0)</f>
        <v>0</v>
      </c>
      <c r="BH417" s="247">
        <f>IF(N417="sníž. přenesená",J417,0)</f>
        <v>0</v>
      </c>
      <c r="BI417" s="247">
        <f>IF(N417="nulová",J417,0)</f>
        <v>0</v>
      </c>
      <c r="BJ417" s="25" t="s">
        <v>79</v>
      </c>
      <c r="BK417" s="247">
        <f>ROUND(I417*H417,2)</f>
        <v>0</v>
      </c>
      <c r="BL417" s="25" t="s">
        <v>140</v>
      </c>
      <c r="BM417" s="25" t="s">
        <v>1912</v>
      </c>
    </row>
    <row r="418" s="1" customFormat="1">
      <c r="B418" s="47"/>
      <c r="C418" s="75"/>
      <c r="D418" s="248" t="s">
        <v>219</v>
      </c>
      <c r="E418" s="75"/>
      <c r="F418" s="249" t="s">
        <v>1543</v>
      </c>
      <c r="G418" s="75"/>
      <c r="H418" s="75"/>
      <c r="I418" s="204"/>
      <c r="J418" s="75"/>
      <c r="K418" s="75"/>
      <c r="L418" s="73"/>
      <c r="M418" s="250"/>
      <c r="N418" s="48"/>
      <c r="O418" s="48"/>
      <c r="P418" s="48"/>
      <c r="Q418" s="48"/>
      <c r="R418" s="48"/>
      <c r="S418" s="48"/>
      <c r="T418" s="96"/>
      <c r="AT418" s="25" t="s">
        <v>219</v>
      </c>
      <c r="AU418" s="25" t="s">
        <v>81</v>
      </c>
    </row>
    <row r="419" s="11" customFormat="1" ht="29.88" customHeight="1">
      <c r="B419" s="220"/>
      <c r="C419" s="221"/>
      <c r="D419" s="222" t="s">
        <v>71</v>
      </c>
      <c r="E419" s="234" t="s">
        <v>1913</v>
      </c>
      <c r="F419" s="234" t="s">
        <v>1914</v>
      </c>
      <c r="G419" s="221"/>
      <c r="H419" s="221"/>
      <c r="I419" s="224"/>
      <c r="J419" s="235">
        <f>BK419</f>
        <v>0</v>
      </c>
      <c r="K419" s="221"/>
      <c r="L419" s="226"/>
      <c r="M419" s="227"/>
      <c r="N419" s="228"/>
      <c r="O419" s="228"/>
      <c r="P419" s="229">
        <f>SUM(P420:P424)</f>
        <v>0</v>
      </c>
      <c r="Q419" s="228"/>
      <c r="R419" s="229">
        <f>SUM(R420:R424)</f>
        <v>0.27000000000000002</v>
      </c>
      <c r="S419" s="228"/>
      <c r="T419" s="230">
        <f>SUM(T420:T424)</f>
        <v>0</v>
      </c>
      <c r="AR419" s="231" t="s">
        <v>81</v>
      </c>
      <c r="AT419" s="232" t="s">
        <v>71</v>
      </c>
      <c r="AU419" s="232" t="s">
        <v>79</v>
      </c>
      <c r="AY419" s="231" t="s">
        <v>210</v>
      </c>
      <c r="BK419" s="233">
        <f>SUM(BK420:BK424)</f>
        <v>0</v>
      </c>
    </row>
    <row r="420" s="1" customFormat="1" ht="22.8" customHeight="1">
      <c r="B420" s="47"/>
      <c r="C420" s="236" t="s">
        <v>728</v>
      </c>
      <c r="D420" s="236" t="s">
        <v>212</v>
      </c>
      <c r="E420" s="237" t="s">
        <v>1915</v>
      </c>
      <c r="F420" s="238" t="s">
        <v>1916</v>
      </c>
      <c r="G420" s="239" t="s">
        <v>391</v>
      </c>
      <c r="H420" s="240">
        <v>4</v>
      </c>
      <c r="I420" s="241"/>
      <c r="J420" s="242">
        <f>ROUND(I420*H420,2)</f>
        <v>0</v>
      </c>
      <c r="K420" s="238" t="s">
        <v>21</v>
      </c>
      <c r="L420" s="73"/>
      <c r="M420" s="243" t="s">
        <v>21</v>
      </c>
      <c r="N420" s="244" t="s">
        <v>43</v>
      </c>
      <c r="O420" s="48"/>
      <c r="P420" s="245">
        <f>O420*H420</f>
        <v>0</v>
      </c>
      <c r="Q420" s="245">
        <v>0.029999999999999999</v>
      </c>
      <c r="R420" s="245">
        <f>Q420*H420</f>
        <v>0.12</v>
      </c>
      <c r="S420" s="245">
        <v>0</v>
      </c>
      <c r="T420" s="246">
        <f>S420*H420</f>
        <v>0</v>
      </c>
      <c r="AR420" s="25" t="s">
        <v>140</v>
      </c>
      <c r="AT420" s="25" t="s">
        <v>212</v>
      </c>
      <c r="AU420" s="25" t="s">
        <v>81</v>
      </c>
      <c r="AY420" s="25" t="s">
        <v>210</v>
      </c>
      <c r="BE420" s="247">
        <f>IF(N420="základní",J420,0)</f>
        <v>0</v>
      </c>
      <c r="BF420" s="247">
        <f>IF(N420="snížená",J420,0)</f>
        <v>0</v>
      </c>
      <c r="BG420" s="247">
        <f>IF(N420="zákl. přenesená",J420,0)</f>
        <v>0</v>
      </c>
      <c r="BH420" s="247">
        <f>IF(N420="sníž. přenesená",J420,0)</f>
        <v>0</v>
      </c>
      <c r="BI420" s="247">
        <f>IF(N420="nulová",J420,0)</f>
        <v>0</v>
      </c>
      <c r="BJ420" s="25" t="s">
        <v>79</v>
      </c>
      <c r="BK420" s="247">
        <f>ROUND(I420*H420,2)</f>
        <v>0</v>
      </c>
      <c r="BL420" s="25" t="s">
        <v>140</v>
      </c>
      <c r="BM420" s="25" t="s">
        <v>1917</v>
      </c>
    </row>
    <row r="421" s="1" customFormat="1" ht="22.8" customHeight="1">
      <c r="B421" s="47"/>
      <c r="C421" s="236" t="s">
        <v>732</v>
      </c>
      <c r="D421" s="236" t="s">
        <v>212</v>
      </c>
      <c r="E421" s="237" t="s">
        <v>1918</v>
      </c>
      <c r="F421" s="238" t="s">
        <v>1919</v>
      </c>
      <c r="G421" s="239" t="s">
        <v>391</v>
      </c>
      <c r="H421" s="240">
        <v>2</v>
      </c>
      <c r="I421" s="241"/>
      <c r="J421" s="242">
        <f>ROUND(I421*H421,2)</f>
        <v>0</v>
      </c>
      <c r="K421" s="238" t="s">
        <v>21</v>
      </c>
      <c r="L421" s="73"/>
      <c r="M421" s="243" t="s">
        <v>21</v>
      </c>
      <c r="N421" s="244" t="s">
        <v>43</v>
      </c>
      <c r="O421" s="48"/>
      <c r="P421" s="245">
        <f>O421*H421</f>
        <v>0</v>
      </c>
      <c r="Q421" s="245">
        <v>0.029999999999999999</v>
      </c>
      <c r="R421" s="245">
        <f>Q421*H421</f>
        <v>0.059999999999999998</v>
      </c>
      <c r="S421" s="245">
        <v>0</v>
      </c>
      <c r="T421" s="246">
        <f>S421*H421</f>
        <v>0</v>
      </c>
      <c r="AR421" s="25" t="s">
        <v>140</v>
      </c>
      <c r="AT421" s="25" t="s">
        <v>212</v>
      </c>
      <c r="AU421" s="25" t="s">
        <v>81</v>
      </c>
      <c r="AY421" s="25" t="s">
        <v>210</v>
      </c>
      <c r="BE421" s="247">
        <f>IF(N421="základní",J421,0)</f>
        <v>0</v>
      </c>
      <c r="BF421" s="247">
        <f>IF(N421="snížená",J421,0)</f>
        <v>0</v>
      </c>
      <c r="BG421" s="247">
        <f>IF(N421="zákl. přenesená",J421,0)</f>
        <v>0</v>
      </c>
      <c r="BH421" s="247">
        <f>IF(N421="sníž. přenesená",J421,0)</f>
        <v>0</v>
      </c>
      <c r="BI421" s="247">
        <f>IF(N421="nulová",J421,0)</f>
        <v>0</v>
      </c>
      <c r="BJ421" s="25" t="s">
        <v>79</v>
      </c>
      <c r="BK421" s="247">
        <f>ROUND(I421*H421,2)</f>
        <v>0</v>
      </c>
      <c r="BL421" s="25" t="s">
        <v>140</v>
      </c>
      <c r="BM421" s="25" t="s">
        <v>1920</v>
      </c>
    </row>
    <row r="422" s="1" customFormat="1" ht="22.8" customHeight="1">
      <c r="B422" s="47"/>
      <c r="C422" s="236" t="s">
        <v>736</v>
      </c>
      <c r="D422" s="236" t="s">
        <v>212</v>
      </c>
      <c r="E422" s="237" t="s">
        <v>1921</v>
      </c>
      <c r="F422" s="238" t="s">
        <v>1922</v>
      </c>
      <c r="G422" s="239" t="s">
        <v>391</v>
      </c>
      <c r="H422" s="240">
        <v>3</v>
      </c>
      <c r="I422" s="241"/>
      <c r="J422" s="242">
        <f>ROUND(I422*H422,2)</f>
        <v>0</v>
      </c>
      <c r="K422" s="238" t="s">
        <v>21</v>
      </c>
      <c r="L422" s="73"/>
      <c r="M422" s="243" t="s">
        <v>21</v>
      </c>
      <c r="N422" s="244" t="s">
        <v>43</v>
      </c>
      <c r="O422" s="48"/>
      <c r="P422" s="245">
        <f>O422*H422</f>
        <v>0</v>
      </c>
      <c r="Q422" s="245">
        <v>0.029999999999999999</v>
      </c>
      <c r="R422" s="245">
        <f>Q422*H422</f>
        <v>0.089999999999999997</v>
      </c>
      <c r="S422" s="245">
        <v>0</v>
      </c>
      <c r="T422" s="246">
        <f>S422*H422</f>
        <v>0</v>
      </c>
      <c r="AR422" s="25" t="s">
        <v>140</v>
      </c>
      <c r="AT422" s="25" t="s">
        <v>212</v>
      </c>
      <c r="AU422" s="25" t="s">
        <v>81</v>
      </c>
      <c r="AY422" s="25" t="s">
        <v>210</v>
      </c>
      <c r="BE422" s="247">
        <f>IF(N422="základní",J422,0)</f>
        <v>0</v>
      </c>
      <c r="BF422" s="247">
        <f>IF(N422="snížená",J422,0)</f>
        <v>0</v>
      </c>
      <c r="BG422" s="247">
        <f>IF(N422="zákl. přenesená",J422,0)</f>
        <v>0</v>
      </c>
      <c r="BH422" s="247">
        <f>IF(N422="sníž. přenesená",J422,0)</f>
        <v>0</v>
      </c>
      <c r="BI422" s="247">
        <f>IF(N422="nulová",J422,0)</f>
        <v>0</v>
      </c>
      <c r="BJ422" s="25" t="s">
        <v>79</v>
      </c>
      <c r="BK422" s="247">
        <f>ROUND(I422*H422,2)</f>
        <v>0</v>
      </c>
      <c r="BL422" s="25" t="s">
        <v>140</v>
      </c>
      <c r="BM422" s="25" t="s">
        <v>1923</v>
      </c>
    </row>
    <row r="423" s="1" customFormat="1" ht="34.2" customHeight="1">
      <c r="B423" s="47"/>
      <c r="C423" s="236" t="s">
        <v>739</v>
      </c>
      <c r="D423" s="236" t="s">
        <v>212</v>
      </c>
      <c r="E423" s="237" t="s">
        <v>1924</v>
      </c>
      <c r="F423" s="238" t="s">
        <v>1925</v>
      </c>
      <c r="G423" s="239" t="s">
        <v>318</v>
      </c>
      <c r="H423" s="240">
        <v>0.27000000000000002</v>
      </c>
      <c r="I423" s="241"/>
      <c r="J423" s="242">
        <f>ROUND(I423*H423,2)</f>
        <v>0</v>
      </c>
      <c r="K423" s="238" t="s">
        <v>216</v>
      </c>
      <c r="L423" s="73"/>
      <c r="M423" s="243" t="s">
        <v>21</v>
      </c>
      <c r="N423" s="244" t="s">
        <v>43</v>
      </c>
      <c r="O423" s="48"/>
      <c r="P423" s="245">
        <f>O423*H423</f>
        <v>0</v>
      </c>
      <c r="Q423" s="245">
        <v>0</v>
      </c>
      <c r="R423" s="245">
        <f>Q423*H423</f>
        <v>0</v>
      </c>
      <c r="S423" s="245">
        <v>0</v>
      </c>
      <c r="T423" s="246">
        <f>S423*H423</f>
        <v>0</v>
      </c>
      <c r="AR423" s="25" t="s">
        <v>140</v>
      </c>
      <c r="AT423" s="25" t="s">
        <v>212</v>
      </c>
      <c r="AU423" s="25" t="s">
        <v>81</v>
      </c>
      <c r="AY423" s="25" t="s">
        <v>210</v>
      </c>
      <c r="BE423" s="247">
        <f>IF(N423="základní",J423,0)</f>
        <v>0</v>
      </c>
      <c r="BF423" s="247">
        <f>IF(N423="snížená",J423,0)</f>
        <v>0</v>
      </c>
      <c r="BG423" s="247">
        <f>IF(N423="zákl. přenesená",J423,0)</f>
        <v>0</v>
      </c>
      <c r="BH423" s="247">
        <f>IF(N423="sníž. přenesená",J423,0)</f>
        <v>0</v>
      </c>
      <c r="BI423" s="247">
        <f>IF(N423="nulová",J423,0)</f>
        <v>0</v>
      </c>
      <c r="BJ423" s="25" t="s">
        <v>79</v>
      </c>
      <c r="BK423" s="247">
        <f>ROUND(I423*H423,2)</f>
        <v>0</v>
      </c>
      <c r="BL423" s="25" t="s">
        <v>140</v>
      </c>
      <c r="BM423" s="25" t="s">
        <v>1926</v>
      </c>
    </row>
    <row r="424" s="1" customFormat="1">
      <c r="B424" s="47"/>
      <c r="C424" s="75"/>
      <c r="D424" s="248" t="s">
        <v>219</v>
      </c>
      <c r="E424" s="75"/>
      <c r="F424" s="249" t="s">
        <v>1927</v>
      </c>
      <c r="G424" s="75"/>
      <c r="H424" s="75"/>
      <c r="I424" s="204"/>
      <c r="J424" s="75"/>
      <c r="K424" s="75"/>
      <c r="L424" s="73"/>
      <c r="M424" s="250"/>
      <c r="N424" s="48"/>
      <c r="O424" s="48"/>
      <c r="P424" s="48"/>
      <c r="Q424" s="48"/>
      <c r="R424" s="48"/>
      <c r="S424" s="48"/>
      <c r="T424" s="96"/>
      <c r="AT424" s="25" t="s">
        <v>219</v>
      </c>
      <c r="AU424" s="25" t="s">
        <v>81</v>
      </c>
    </row>
    <row r="425" s="11" customFormat="1" ht="29.88" customHeight="1">
      <c r="B425" s="220"/>
      <c r="C425" s="221"/>
      <c r="D425" s="222" t="s">
        <v>71</v>
      </c>
      <c r="E425" s="234" t="s">
        <v>712</v>
      </c>
      <c r="F425" s="234" t="s">
        <v>713</v>
      </c>
      <c r="G425" s="221"/>
      <c r="H425" s="221"/>
      <c r="I425" s="224"/>
      <c r="J425" s="235">
        <f>BK425</f>
        <v>0</v>
      </c>
      <c r="K425" s="221"/>
      <c r="L425" s="226"/>
      <c r="M425" s="227"/>
      <c r="N425" s="228"/>
      <c r="O425" s="228"/>
      <c r="P425" s="229">
        <f>SUM(P426:P485)</f>
        <v>0</v>
      </c>
      <c r="Q425" s="228"/>
      <c r="R425" s="229">
        <f>SUM(R426:R485)</f>
        <v>5.4231799999999986</v>
      </c>
      <c r="S425" s="228"/>
      <c r="T425" s="230">
        <f>SUM(T426:T485)</f>
        <v>0</v>
      </c>
      <c r="AR425" s="231" t="s">
        <v>81</v>
      </c>
      <c r="AT425" s="232" t="s">
        <v>71</v>
      </c>
      <c r="AU425" s="232" t="s">
        <v>79</v>
      </c>
      <c r="AY425" s="231" t="s">
        <v>210</v>
      </c>
      <c r="BK425" s="233">
        <f>SUM(BK426:BK485)</f>
        <v>0</v>
      </c>
    </row>
    <row r="426" s="1" customFormat="1" ht="34.2" customHeight="1">
      <c r="B426" s="47"/>
      <c r="C426" s="236" t="s">
        <v>742</v>
      </c>
      <c r="D426" s="236" t="s">
        <v>212</v>
      </c>
      <c r="E426" s="237" t="s">
        <v>1928</v>
      </c>
      <c r="F426" s="238" t="s">
        <v>1929</v>
      </c>
      <c r="G426" s="239" t="s">
        <v>391</v>
      </c>
      <c r="H426" s="240">
        <v>1</v>
      </c>
      <c r="I426" s="241"/>
      <c r="J426" s="242">
        <f>ROUND(I426*H426,2)</f>
        <v>0</v>
      </c>
      <c r="K426" s="238" t="s">
        <v>21</v>
      </c>
      <c r="L426" s="73"/>
      <c r="M426" s="243" t="s">
        <v>21</v>
      </c>
      <c r="N426" s="244" t="s">
        <v>43</v>
      </c>
      <c r="O426" s="48"/>
      <c r="P426" s="245">
        <f>O426*H426</f>
        <v>0</v>
      </c>
      <c r="Q426" s="245">
        <v>0</v>
      </c>
      <c r="R426" s="245">
        <f>Q426*H426</f>
        <v>0</v>
      </c>
      <c r="S426" s="245">
        <v>0</v>
      </c>
      <c r="T426" s="246">
        <f>S426*H426</f>
        <v>0</v>
      </c>
      <c r="AR426" s="25" t="s">
        <v>140</v>
      </c>
      <c r="AT426" s="25" t="s">
        <v>212</v>
      </c>
      <c r="AU426" s="25" t="s">
        <v>81</v>
      </c>
      <c r="AY426" s="25" t="s">
        <v>210</v>
      </c>
      <c r="BE426" s="247">
        <f>IF(N426="základní",J426,0)</f>
        <v>0</v>
      </c>
      <c r="BF426" s="247">
        <f>IF(N426="snížená",J426,0)</f>
        <v>0</v>
      </c>
      <c r="BG426" s="247">
        <f>IF(N426="zákl. přenesená",J426,0)</f>
        <v>0</v>
      </c>
      <c r="BH426" s="247">
        <f>IF(N426="sníž. přenesená",J426,0)</f>
        <v>0</v>
      </c>
      <c r="BI426" s="247">
        <f>IF(N426="nulová",J426,0)</f>
        <v>0</v>
      </c>
      <c r="BJ426" s="25" t="s">
        <v>79</v>
      </c>
      <c r="BK426" s="247">
        <f>ROUND(I426*H426,2)</f>
        <v>0</v>
      </c>
      <c r="BL426" s="25" t="s">
        <v>140</v>
      </c>
      <c r="BM426" s="25" t="s">
        <v>1930</v>
      </c>
    </row>
    <row r="427" s="1" customFormat="1" ht="34.2" customHeight="1">
      <c r="B427" s="47"/>
      <c r="C427" s="236" t="s">
        <v>745</v>
      </c>
      <c r="D427" s="236" t="s">
        <v>212</v>
      </c>
      <c r="E427" s="237" t="s">
        <v>1931</v>
      </c>
      <c r="F427" s="238" t="s">
        <v>1932</v>
      </c>
      <c r="G427" s="239" t="s">
        <v>391</v>
      </c>
      <c r="H427" s="240">
        <v>1</v>
      </c>
      <c r="I427" s="241"/>
      <c r="J427" s="242">
        <f>ROUND(I427*H427,2)</f>
        <v>0</v>
      </c>
      <c r="K427" s="238" t="s">
        <v>21</v>
      </c>
      <c r="L427" s="73"/>
      <c r="M427" s="243" t="s">
        <v>21</v>
      </c>
      <c r="N427" s="244" t="s">
        <v>43</v>
      </c>
      <c r="O427" s="48"/>
      <c r="P427" s="245">
        <f>O427*H427</f>
        <v>0</v>
      </c>
      <c r="Q427" s="245">
        <v>0.040000000000000001</v>
      </c>
      <c r="R427" s="245">
        <f>Q427*H427</f>
        <v>0.040000000000000001</v>
      </c>
      <c r="S427" s="245">
        <v>0</v>
      </c>
      <c r="T427" s="246">
        <f>S427*H427</f>
        <v>0</v>
      </c>
      <c r="AR427" s="25" t="s">
        <v>140</v>
      </c>
      <c r="AT427" s="25" t="s">
        <v>212</v>
      </c>
      <c r="AU427" s="25" t="s">
        <v>81</v>
      </c>
      <c r="AY427" s="25" t="s">
        <v>210</v>
      </c>
      <c r="BE427" s="247">
        <f>IF(N427="základní",J427,0)</f>
        <v>0</v>
      </c>
      <c r="BF427" s="247">
        <f>IF(N427="snížená",J427,0)</f>
        <v>0</v>
      </c>
      <c r="BG427" s="247">
        <f>IF(N427="zákl. přenesená",J427,0)</f>
        <v>0</v>
      </c>
      <c r="BH427" s="247">
        <f>IF(N427="sníž. přenesená",J427,0)</f>
        <v>0</v>
      </c>
      <c r="BI427" s="247">
        <f>IF(N427="nulová",J427,0)</f>
        <v>0</v>
      </c>
      <c r="BJ427" s="25" t="s">
        <v>79</v>
      </c>
      <c r="BK427" s="247">
        <f>ROUND(I427*H427,2)</f>
        <v>0</v>
      </c>
      <c r="BL427" s="25" t="s">
        <v>140</v>
      </c>
      <c r="BM427" s="25" t="s">
        <v>1933</v>
      </c>
    </row>
    <row r="428" s="1" customFormat="1" ht="34.2" customHeight="1">
      <c r="B428" s="47"/>
      <c r="C428" s="236" t="s">
        <v>1230</v>
      </c>
      <c r="D428" s="236" t="s">
        <v>212</v>
      </c>
      <c r="E428" s="237" t="s">
        <v>1934</v>
      </c>
      <c r="F428" s="238" t="s">
        <v>1935</v>
      </c>
      <c r="G428" s="239" t="s">
        <v>391</v>
      </c>
      <c r="H428" s="240">
        <v>1</v>
      </c>
      <c r="I428" s="241"/>
      <c r="J428" s="242">
        <f>ROUND(I428*H428,2)</f>
        <v>0</v>
      </c>
      <c r="K428" s="238" t="s">
        <v>21</v>
      </c>
      <c r="L428" s="73"/>
      <c r="M428" s="243" t="s">
        <v>21</v>
      </c>
      <c r="N428" s="244" t="s">
        <v>43</v>
      </c>
      <c r="O428" s="48"/>
      <c r="P428" s="245">
        <f>O428*H428</f>
        <v>0</v>
      </c>
      <c r="Q428" s="245">
        <v>0.040000000000000001</v>
      </c>
      <c r="R428" s="245">
        <f>Q428*H428</f>
        <v>0.040000000000000001</v>
      </c>
      <c r="S428" s="245">
        <v>0</v>
      </c>
      <c r="T428" s="246">
        <f>S428*H428</f>
        <v>0</v>
      </c>
      <c r="AR428" s="25" t="s">
        <v>140</v>
      </c>
      <c r="AT428" s="25" t="s">
        <v>212</v>
      </c>
      <c r="AU428" s="25" t="s">
        <v>81</v>
      </c>
      <c r="AY428" s="25" t="s">
        <v>210</v>
      </c>
      <c r="BE428" s="247">
        <f>IF(N428="základní",J428,0)</f>
        <v>0</v>
      </c>
      <c r="BF428" s="247">
        <f>IF(N428="snížená",J428,0)</f>
        <v>0</v>
      </c>
      <c r="BG428" s="247">
        <f>IF(N428="zákl. přenesená",J428,0)</f>
        <v>0</v>
      </c>
      <c r="BH428" s="247">
        <f>IF(N428="sníž. přenesená",J428,0)</f>
        <v>0</v>
      </c>
      <c r="BI428" s="247">
        <f>IF(N428="nulová",J428,0)</f>
        <v>0</v>
      </c>
      <c r="BJ428" s="25" t="s">
        <v>79</v>
      </c>
      <c r="BK428" s="247">
        <f>ROUND(I428*H428,2)</f>
        <v>0</v>
      </c>
      <c r="BL428" s="25" t="s">
        <v>140</v>
      </c>
      <c r="BM428" s="25" t="s">
        <v>1936</v>
      </c>
    </row>
    <row r="429" s="1" customFormat="1" ht="22.8" customHeight="1">
      <c r="B429" s="47"/>
      <c r="C429" s="236" t="s">
        <v>1233</v>
      </c>
      <c r="D429" s="236" t="s">
        <v>212</v>
      </c>
      <c r="E429" s="237" t="s">
        <v>1937</v>
      </c>
      <c r="F429" s="238" t="s">
        <v>1938</v>
      </c>
      <c r="G429" s="239" t="s">
        <v>391</v>
      </c>
      <c r="H429" s="240">
        <v>6</v>
      </c>
      <c r="I429" s="241"/>
      <c r="J429" s="242">
        <f>ROUND(I429*H429,2)</f>
        <v>0</v>
      </c>
      <c r="K429" s="238" t="s">
        <v>21</v>
      </c>
      <c r="L429" s="73"/>
      <c r="M429" s="243" t="s">
        <v>21</v>
      </c>
      <c r="N429" s="244" t="s">
        <v>43</v>
      </c>
      <c r="O429" s="48"/>
      <c r="P429" s="245">
        <f>O429*H429</f>
        <v>0</v>
      </c>
      <c r="Q429" s="245">
        <v>0</v>
      </c>
      <c r="R429" s="245">
        <f>Q429*H429</f>
        <v>0</v>
      </c>
      <c r="S429" s="245">
        <v>0</v>
      </c>
      <c r="T429" s="246">
        <f>S429*H429</f>
        <v>0</v>
      </c>
      <c r="AR429" s="25" t="s">
        <v>140</v>
      </c>
      <c r="AT429" s="25" t="s">
        <v>212</v>
      </c>
      <c r="AU429" s="25" t="s">
        <v>81</v>
      </c>
      <c r="AY429" s="25" t="s">
        <v>210</v>
      </c>
      <c r="BE429" s="247">
        <f>IF(N429="základní",J429,0)</f>
        <v>0</v>
      </c>
      <c r="BF429" s="247">
        <f>IF(N429="snížená",J429,0)</f>
        <v>0</v>
      </c>
      <c r="BG429" s="247">
        <f>IF(N429="zákl. přenesená",J429,0)</f>
        <v>0</v>
      </c>
      <c r="BH429" s="247">
        <f>IF(N429="sníž. přenesená",J429,0)</f>
        <v>0</v>
      </c>
      <c r="BI429" s="247">
        <f>IF(N429="nulová",J429,0)</f>
        <v>0</v>
      </c>
      <c r="BJ429" s="25" t="s">
        <v>79</v>
      </c>
      <c r="BK429" s="247">
        <f>ROUND(I429*H429,2)</f>
        <v>0</v>
      </c>
      <c r="BL429" s="25" t="s">
        <v>140</v>
      </c>
      <c r="BM429" s="25" t="s">
        <v>1939</v>
      </c>
    </row>
    <row r="430" s="1" customFormat="1" ht="22.8" customHeight="1">
      <c r="B430" s="47"/>
      <c r="C430" s="236" t="s">
        <v>1238</v>
      </c>
      <c r="D430" s="236" t="s">
        <v>212</v>
      </c>
      <c r="E430" s="237" t="s">
        <v>1940</v>
      </c>
      <c r="F430" s="238" t="s">
        <v>1938</v>
      </c>
      <c r="G430" s="239" t="s">
        <v>391</v>
      </c>
      <c r="H430" s="240">
        <v>2</v>
      </c>
      <c r="I430" s="241"/>
      <c r="J430" s="242">
        <f>ROUND(I430*H430,2)</f>
        <v>0</v>
      </c>
      <c r="K430" s="238" t="s">
        <v>21</v>
      </c>
      <c r="L430" s="73"/>
      <c r="M430" s="243" t="s">
        <v>21</v>
      </c>
      <c r="N430" s="244" t="s">
        <v>43</v>
      </c>
      <c r="O430" s="48"/>
      <c r="P430" s="245">
        <f>O430*H430</f>
        <v>0</v>
      </c>
      <c r="Q430" s="245">
        <v>0</v>
      </c>
      <c r="R430" s="245">
        <f>Q430*H430</f>
        <v>0</v>
      </c>
      <c r="S430" s="245">
        <v>0</v>
      </c>
      <c r="T430" s="246">
        <f>S430*H430</f>
        <v>0</v>
      </c>
      <c r="AR430" s="25" t="s">
        <v>140</v>
      </c>
      <c r="AT430" s="25" t="s">
        <v>212</v>
      </c>
      <c r="AU430" s="25" t="s">
        <v>81</v>
      </c>
      <c r="AY430" s="25" t="s">
        <v>210</v>
      </c>
      <c r="BE430" s="247">
        <f>IF(N430="základní",J430,0)</f>
        <v>0</v>
      </c>
      <c r="BF430" s="247">
        <f>IF(N430="snížená",J430,0)</f>
        <v>0</v>
      </c>
      <c r="BG430" s="247">
        <f>IF(N430="zákl. přenesená",J430,0)</f>
        <v>0</v>
      </c>
      <c r="BH430" s="247">
        <f>IF(N430="sníž. přenesená",J430,0)</f>
        <v>0</v>
      </c>
      <c r="BI430" s="247">
        <f>IF(N430="nulová",J430,0)</f>
        <v>0</v>
      </c>
      <c r="BJ430" s="25" t="s">
        <v>79</v>
      </c>
      <c r="BK430" s="247">
        <f>ROUND(I430*H430,2)</f>
        <v>0</v>
      </c>
      <c r="BL430" s="25" t="s">
        <v>140</v>
      </c>
      <c r="BM430" s="25" t="s">
        <v>1941</v>
      </c>
    </row>
    <row r="431" s="1" customFormat="1" ht="22.8" customHeight="1">
      <c r="B431" s="47"/>
      <c r="C431" s="236" t="s">
        <v>1245</v>
      </c>
      <c r="D431" s="236" t="s">
        <v>212</v>
      </c>
      <c r="E431" s="237" t="s">
        <v>1942</v>
      </c>
      <c r="F431" s="238" t="s">
        <v>1943</v>
      </c>
      <c r="G431" s="239" t="s">
        <v>215</v>
      </c>
      <c r="H431" s="240">
        <v>28.841999999999999</v>
      </c>
      <c r="I431" s="241"/>
      <c r="J431" s="242">
        <f>ROUND(I431*H431,2)</f>
        <v>0</v>
      </c>
      <c r="K431" s="238" t="s">
        <v>21</v>
      </c>
      <c r="L431" s="73"/>
      <c r="M431" s="243" t="s">
        <v>21</v>
      </c>
      <c r="N431" s="244" t="s">
        <v>43</v>
      </c>
      <c r="O431" s="48"/>
      <c r="P431" s="245">
        <f>O431*H431</f>
        <v>0</v>
      </c>
      <c r="Q431" s="245">
        <v>0.014999999999999999</v>
      </c>
      <c r="R431" s="245">
        <f>Q431*H431</f>
        <v>0.43262999999999996</v>
      </c>
      <c r="S431" s="245">
        <v>0</v>
      </c>
      <c r="T431" s="246">
        <f>S431*H431</f>
        <v>0</v>
      </c>
      <c r="AR431" s="25" t="s">
        <v>140</v>
      </c>
      <c r="AT431" s="25" t="s">
        <v>212</v>
      </c>
      <c r="AU431" s="25" t="s">
        <v>81</v>
      </c>
      <c r="AY431" s="25" t="s">
        <v>210</v>
      </c>
      <c r="BE431" s="247">
        <f>IF(N431="základní",J431,0)</f>
        <v>0</v>
      </c>
      <c r="BF431" s="247">
        <f>IF(N431="snížená",J431,0)</f>
        <v>0</v>
      </c>
      <c r="BG431" s="247">
        <f>IF(N431="zákl. přenesená",J431,0)</f>
        <v>0</v>
      </c>
      <c r="BH431" s="247">
        <f>IF(N431="sníž. přenesená",J431,0)</f>
        <v>0</v>
      </c>
      <c r="BI431" s="247">
        <f>IF(N431="nulová",J431,0)</f>
        <v>0</v>
      </c>
      <c r="BJ431" s="25" t="s">
        <v>79</v>
      </c>
      <c r="BK431" s="247">
        <f>ROUND(I431*H431,2)</f>
        <v>0</v>
      </c>
      <c r="BL431" s="25" t="s">
        <v>140</v>
      </c>
      <c r="BM431" s="25" t="s">
        <v>1944</v>
      </c>
    </row>
    <row r="432" s="12" customFormat="1">
      <c r="B432" s="251"/>
      <c r="C432" s="252"/>
      <c r="D432" s="248" t="s">
        <v>221</v>
      </c>
      <c r="E432" s="253" t="s">
        <v>21</v>
      </c>
      <c r="F432" s="254" t="s">
        <v>1570</v>
      </c>
      <c r="G432" s="252"/>
      <c r="H432" s="253" t="s">
        <v>21</v>
      </c>
      <c r="I432" s="255"/>
      <c r="J432" s="252"/>
      <c r="K432" s="252"/>
      <c r="L432" s="256"/>
      <c r="M432" s="257"/>
      <c r="N432" s="258"/>
      <c r="O432" s="258"/>
      <c r="P432" s="258"/>
      <c r="Q432" s="258"/>
      <c r="R432" s="258"/>
      <c r="S432" s="258"/>
      <c r="T432" s="259"/>
      <c r="AT432" s="260" t="s">
        <v>221</v>
      </c>
      <c r="AU432" s="260" t="s">
        <v>81</v>
      </c>
      <c r="AV432" s="12" t="s">
        <v>79</v>
      </c>
      <c r="AW432" s="12" t="s">
        <v>35</v>
      </c>
      <c r="AX432" s="12" t="s">
        <v>72</v>
      </c>
      <c r="AY432" s="260" t="s">
        <v>210</v>
      </c>
    </row>
    <row r="433" s="12" customFormat="1">
      <c r="B433" s="251"/>
      <c r="C433" s="252"/>
      <c r="D433" s="248" t="s">
        <v>221</v>
      </c>
      <c r="E433" s="253" t="s">
        <v>21</v>
      </c>
      <c r="F433" s="254" t="s">
        <v>1945</v>
      </c>
      <c r="G433" s="252"/>
      <c r="H433" s="253" t="s">
        <v>21</v>
      </c>
      <c r="I433" s="255"/>
      <c r="J433" s="252"/>
      <c r="K433" s="252"/>
      <c r="L433" s="256"/>
      <c r="M433" s="257"/>
      <c r="N433" s="258"/>
      <c r="O433" s="258"/>
      <c r="P433" s="258"/>
      <c r="Q433" s="258"/>
      <c r="R433" s="258"/>
      <c r="S433" s="258"/>
      <c r="T433" s="259"/>
      <c r="AT433" s="260" t="s">
        <v>221</v>
      </c>
      <c r="AU433" s="260" t="s">
        <v>81</v>
      </c>
      <c r="AV433" s="12" t="s">
        <v>79</v>
      </c>
      <c r="AW433" s="12" t="s">
        <v>35</v>
      </c>
      <c r="AX433" s="12" t="s">
        <v>72</v>
      </c>
      <c r="AY433" s="260" t="s">
        <v>210</v>
      </c>
    </row>
    <row r="434" s="13" customFormat="1">
      <c r="B434" s="261"/>
      <c r="C434" s="262"/>
      <c r="D434" s="248" t="s">
        <v>221</v>
      </c>
      <c r="E434" s="263" t="s">
        <v>21</v>
      </c>
      <c r="F434" s="264" t="s">
        <v>1946</v>
      </c>
      <c r="G434" s="262"/>
      <c r="H434" s="265">
        <v>7.1660000000000004</v>
      </c>
      <c r="I434" s="266"/>
      <c r="J434" s="262"/>
      <c r="K434" s="262"/>
      <c r="L434" s="267"/>
      <c r="M434" s="268"/>
      <c r="N434" s="269"/>
      <c r="O434" s="269"/>
      <c r="P434" s="269"/>
      <c r="Q434" s="269"/>
      <c r="R434" s="269"/>
      <c r="S434" s="269"/>
      <c r="T434" s="270"/>
      <c r="AT434" s="271" t="s">
        <v>221</v>
      </c>
      <c r="AU434" s="271" t="s">
        <v>81</v>
      </c>
      <c r="AV434" s="13" t="s">
        <v>81</v>
      </c>
      <c r="AW434" s="13" t="s">
        <v>35</v>
      </c>
      <c r="AX434" s="13" t="s">
        <v>72</v>
      </c>
      <c r="AY434" s="271" t="s">
        <v>210</v>
      </c>
    </row>
    <row r="435" s="13" customFormat="1">
      <c r="B435" s="261"/>
      <c r="C435" s="262"/>
      <c r="D435" s="248" t="s">
        <v>221</v>
      </c>
      <c r="E435" s="263" t="s">
        <v>21</v>
      </c>
      <c r="F435" s="264" t="s">
        <v>1947</v>
      </c>
      <c r="G435" s="262"/>
      <c r="H435" s="265">
        <v>2.984</v>
      </c>
      <c r="I435" s="266"/>
      <c r="J435" s="262"/>
      <c r="K435" s="262"/>
      <c r="L435" s="267"/>
      <c r="M435" s="268"/>
      <c r="N435" s="269"/>
      <c r="O435" s="269"/>
      <c r="P435" s="269"/>
      <c r="Q435" s="269"/>
      <c r="R435" s="269"/>
      <c r="S435" s="269"/>
      <c r="T435" s="270"/>
      <c r="AT435" s="271" t="s">
        <v>221</v>
      </c>
      <c r="AU435" s="271" t="s">
        <v>81</v>
      </c>
      <c r="AV435" s="13" t="s">
        <v>81</v>
      </c>
      <c r="AW435" s="13" t="s">
        <v>35</v>
      </c>
      <c r="AX435" s="13" t="s">
        <v>72</v>
      </c>
      <c r="AY435" s="271" t="s">
        <v>210</v>
      </c>
    </row>
    <row r="436" s="12" customFormat="1">
      <c r="B436" s="251"/>
      <c r="C436" s="252"/>
      <c r="D436" s="248" t="s">
        <v>221</v>
      </c>
      <c r="E436" s="253" t="s">
        <v>21</v>
      </c>
      <c r="F436" s="254" t="s">
        <v>1948</v>
      </c>
      <c r="G436" s="252"/>
      <c r="H436" s="253" t="s">
        <v>21</v>
      </c>
      <c r="I436" s="255"/>
      <c r="J436" s="252"/>
      <c r="K436" s="252"/>
      <c r="L436" s="256"/>
      <c r="M436" s="257"/>
      <c r="N436" s="258"/>
      <c r="O436" s="258"/>
      <c r="P436" s="258"/>
      <c r="Q436" s="258"/>
      <c r="R436" s="258"/>
      <c r="S436" s="258"/>
      <c r="T436" s="259"/>
      <c r="AT436" s="260" t="s">
        <v>221</v>
      </c>
      <c r="AU436" s="260" t="s">
        <v>81</v>
      </c>
      <c r="AV436" s="12" t="s">
        <v>79</v>
      </c>
      <c r="AW436" s="12" t="s">
        <v>35</v>
      </c>
      <c r="AX436" s="12" t="s">
        <v>72</v>
      </c>
      <c r="AY436" s="260" t="s">
        <v>210</v>
      </c>
    </row>
    <row r="437" s="13" customFormat="1">
      <c r="B437" s="261"/>
      <c r="C437" s="262"/>
      <c r="D437" s="248" t="s">
        <v>221</v>
      </c>
      <c r="E437" s="263" t="s">
        <v>21</v>
      </c>
      <c r="F437" s="264" t="s">
        <v>1949</v>
      </c>
      <c r="G437" s="262"/>
      <c r="H437" s="265">
        <v>10.276999999999999</v>
      </c>
      <c r="I437" s="266"/>
      <c r="J437" s="262"/>
      <c r="K437" s="262"/>
      <c r="L437" s="267"/>
      <c r="M437" s="268"/>
      <c r="N437" s="269"/>
      <c r="O437" s="269"/>
      <c r="P437" s="269"/>
      <c r="Q437" s="269"/>
      <c r="R437" s="269"/>
      <c r="S437" s="269"/>
      <c r="T437" s="270"/>
      <c r="AT437" s="271" t="s">
        <v>221</v>
      </c>
      <c r="AU437" s="271" t="s">
        <v>81</v>
      </c>
      <c r="AV437" s="13" t="s">
        <v>81</v>
      </c>
      <c r="AW437" s="13" t="s">
        <v>35</v>
      </c>
      <c r="AX437" s="13" t="s">
        <v>72</v>
      </c>
      <c r="AY437" s="271" t="s">
        <v>210</v>
      </c>
    </row>
    <row r="438" s="12" customFormat="1">
      <c r="B438" s="251"/>
      <c r="C438" s="252"/>
      <c r="D438" s="248" t="s">
        <v>221</v>
      </c>
      <c r="E438" s="253" t="s">
        <v>21</v>
      </c>
      <c r="F438" s="254" t="s">
        <v>1950</v>
      </c>
      <c r="G438" s="252"/>
      <c r="H438" s="253" t="s">
        <v>21</v>
      </c>
      <c r="I438" s="255"/>
      <c r="J438" s="252"/>
      <c r="K438" s="252"/>
      <c r="L438" s="256"/>
      <c r="M438" s="257"/>
      <c r="N438" s="258"/>
      <c r="O438" s="258"/>
      <c r="P438" s="258"/>
      <c r="Q438" s="258"/>
      <c r="R438" s="258"/>
      <c r="S438" s="258"/>
      <c r="T438" s="259"/>
      <c r="AT438" s="260" t="s">
        <v>221</v>
      </c>
      <c r="AU438" s="260" t="s">
        <v>81</v>
      </c>
      <c r="AV438" s="12" t="s">
        <v>79</v>
      </c>
      <c r="AW438" s="12" t="s">
        <v>35</v>
      </c>
      <c r="AX438" s="12" t="s">
        <v>72</v>
      </c>
      <c r="AY438" s="260" t="s">
        <v>210</v>
      </c>
    </row>
    <row r="439" s="13" customFormat="1">
      <c r="B439" s="261"/>
      <c r="C439" s="262"/>
      <c r="D439" s="248" t="s">
        <v>221</v>
      </c>
      <c r="E439" s="263" t="s">
        <v>21</v>
      </c>
      <c r="F439" s="264" t="s">
        <v>1951</v>
      </c>
      <c r="G439" s="262"/>
      <c r="H439" s="265">
        <v>8.4149999999999991</v>
      </c>
      <c r="I439" s="266"/>
      <c r="J439" s="262"/>
      <c r="K439" s="262"/>
      <c r="L439" s="267"/>
      <c r="M439" s="268"/>
      <c r="N439" s="269"/>
      <c r="O439" s="269"/>
      <c r="P439" s="269"/>
      <c r="Q439" s="269"/>
      <c r="R439" s="269"/>
      <c r="S439" s="269"/>
      <c r="T439" s="270"/>
      <c r="AT439" s="271" t="s">
        <v>221</v>
      </c>
      <c r="AU439" s="271" t="s">
        <v>81</v>
      </c>
      <c r="AV439" s="13" t="s">
        <v>81</v>
      </c>
      <c r="AW439" s="13" t="s">
        <v>35</v>
      </c>
      <c r="AX439" s="13" t="s">
        <v>72</v>
      </c>
      <c r="AY439" s="271" t="s">
        <v>210</v>
      </c>
    </row>
    <row r="440" s="14" customFormat="1">
      <c r="B440" s="272"/>
      <c r="C440" s="273"/>
      <c r="D440" s="248" t="s">
        <v>221</v>
      </c>
      <c r="E440" s="274" t="s">
        <v>21</v>
      </c>
      <c r="F440" s="275" t="s">
        <v>227</v>
      </c>
      <c r="G440" s="273"/>
      <c r="H440" s="276">
        <v>28.841999999999999</v>
      </c>
      <c r="I440" s="277"/>
      <c r="J440" s="273"/>
      <c r="K440" s="273"/>
      <c r="L440" s="278"/>
      <c r="M440" s="279"/>
      <c r="N440" s="280"/>
      <c r="O440" s="280"/>
      <c r="P440" s="280"/>
      <c r="Q440" s="280"/>
      <c r="R440" s="280"/>
      <c r="S440" s="280"/>
      <c r="T440" s="281"/>
      <c r="AT440" s="282" t="s">
        <v>221</v>
      </c>
      <c r="AU440" s="282" t="s">
        <v>81</v>
      </c>
      <c r="AV440" s="14" t="s">
        <v>217</v>
      </c>
      <c r="AW440" s="14" t="s">
        <v>35</v>
      </c>
      <c r="AX440" s="14" t="s">
        <v>79</v>
      </c>
      <c r="AY440" s="282" t="s">
        <v>210</v>
      </c>
    </row>
    <row r="441" s="1" customFormat="1" ht="22.8" customHeight="1">
      <c r="B441" s="47"/>
      <c r="C441" s="236" t="s">
        <v>1251</v>
      </c>
      <c r="D441" s="236" t="s">
        <v>212</v>
      </c>
      <c r="E441" s="237" t="s">
        <v>1952</v>
      </c>
      <c r="F441" s="238" t="s">
        <v>1953</v>
      </c>
      <c r="G441" s="239" t="s">
        <v>215</v>
      </c>
      <c r="H441" s="240">
        <v>3.7229999999999999</v>
      </c>
      <c r="I441" s="241"/>
      <c r="J441" s="242">
        <f>ROUND(I441*H441,2)</f>
        <v>0</v>
      </c>
      <c r="K441" s="238" t="s">
        <v>21</v>
      </c>
      <c r="L441" s="73"/>
      <c r="M441" s="243" t="s">
        <v>21</v>
      </c>
      <c r="N441" s="244" t="s">
        <v>43</v>
      </c>
      <c r="O441" s="48"/>
      <c r="P441" s="245">
        <f>O441*H441</f>
        <v>0</v>
      </c>
      <c r="Q441" s="245">
        <v>0.014999999999999999</v>
      </c>
      <c r="R441" s="245">
        <f>Q441*H441</f>
        <v>0.055844999999999999</v>
      </c>
      <c r="S441" s="245">
        <v>0</v>
      </c>
      <c r="T441" s="246">
        <f>S441*H441</f>
        <v>0</v>
      </c>
      <c r="AR441" s="25" t="s">
        <v>140</v>
      </c>
      <c r="AT441" s="25" t="s">
        <v>212</v>
      </c>
      <c r="AU441" s="25" t="s">
        <v>81</v>
      </c>
      <c r="AY441" s="25" t="s">
        <v>210</v>
      </c>
      <c r="BE441" s="247">
        <f>IF(N441="základní",J441,0)</f>
        <v>0</v>
      </c>
      <c r="BF441" s="247">
        <f>IF(N441="snížená",J441,0)</f>
        <v>0</v>
      </c>
      <c r="BG441" s="247">
        <f>IF(N441="zákl. přenesená",J441,0)</f>
        <v>0</v>
      </c>
      <c r="BH441" s="247">
        <f>IF(N441="sníž. přenesená",J441,0)</f>
        <v>0</v>
      </c>
      <c r="BI441" s="247">
        <f>IF(N441="nulová",J441,0)</f>
        <v>0</v>
      </c>
      <c r="BJ441" s="25" t="s">
        <v>79</v>
      </c>
      <c r="BK441" s="247">
        <f>ROUND(I441*H441,2)</f>
        <v>0</v>
      </c>
      <c r="BL441" s="25" t="s">
        <v>140</v>
      </c>
      <c r="BM441" s="25" t="s">
        <v>1954</v>
      </c>
    </row>
    <row r="442" s="12" customFormat="1">
      <c r="B442" s="251"/>
      <c r="C442" s="252"/>
      <c r="D442" s="248" t="s">
        <v>221</v>
      </c>
      <c r="E442" s="253" t="s">
        <v>21</v>
      </c>
      <c r="F442" s="254" t="s">
        <v>1670</v>
      </c>
      <c r="G442" s="252"/>
      <c r="H442" s="253" t="s">
        <v>21</v>
      </c>
      <c r="I442" s="255"/>
      <c r="J442" s="252"/>
      <c r="K442" s="252"/>
      <c r="L442" s="256"/>
      <c r="M442" s="257"/>
      <c r="N442" s="258"/>
      <c r="O442" s="258"/>
      <c r="P442" s="258"/>
      <c r="Q442" s="258"/>
      <c r="R442" s="258"/>
      <c r="S442" s="258"/>
      <c r="T442" s="259"/>
      <c r="AT442" s="260" t="s">
        <v>221</v>
      </c>
      <c r="AU442" s="260" t="s">
        <v>81</v>
      </c>
      <c r="AV442" s="12" t="s">
        <v>79</v>
      </c>
      <c r="AW442" s="12" t="s">
        <v>35</v>
      </c>
      <c r="AX442" s="12" t="s">
        <v>72</v>
      </c>
      <c r="AY442" s="260" t="s">
        <v>210</v>
      </c>
    </row>
    <row r="443" s="13" customFormat="1">
      <c r="B443" s="261"/>
      <c r="C443" s="262"/>
      <c r="D443" s="248" t="s">
        <v>221</v>
      </c>
      <c r="E443" s="263" t="s">
        <v>21</v>
      </c>
      <c r="F443" s="264" t="s">
        <v>1955</v>
      </c>
      <c r="G443" s="262"/>
      <c r="H443" s="265">
        <v>3.7229999999999999</v>
      </c>
      <c r="I443" s="266"/>
      <c r="J443" s="262"/>
      <c r="K443" s="262"/>
      <c r="L443" s="267"/>
      <c r="M443" s="268"/>
      <c r="N443" s="269"/>
      <c r="O443" s="269"/>
      <c r="P443" s="269"/>
      <c r="Q443" s="269"/>
      <c r="R443" s="269"/>
      <c r="S443" s="269"/>
      <c r="T443" s="270"/>
      <c r="AT443" s="271" t="s">
        <v>221</v>
      </c>
      <c r="AU443" s="271" t="s">
        <v>81</v>
      </c>
      <c r="AV443" s="13" t="s">
        <v>81</v>
      </c>
      <c r="AW443" s="13" t="s">
        <v>35</v>
      </c>
      <c r="AX443" s="13" t="s">
        <v>79</v>
      </c>
      <c r="AY443" s="271" t="s">
        <v>210</v>
      </c>
    </row>
    <row r="444" s="1" customFormat="1" ht="22.8" customHeight="1">
      <c r="B444" s="47"/>
      <c r="C444" s="236" t="s">
        <v>1255</v>
      </c>
      <c r="D444" s="236" t="s">
        <v>212</v>
      </c>
      <c r="E444" s="237" t="s">
        <v>1956</v>
      </c>
      <c r="F444" s="238" t="s">
        <v>1957</v>
      </c>
      <c r="G444" s="239" t="s">
        <v>215</v>
      </c>
      <c r="H444" s="240">
        <v>3.625</v>
      </c>
      <c r="I444" s="241"/>
      <c r="J444" s="242">
        <f>ROUND(I444*H444,2)</f>
        <v>0</v>
      </c>
      <c r="K444" s="238" t="s">
        <v>21</v>
      </c>
      <c r="L444" s="73"/>
      <c r="M444" s="243" t="s">
        <v>21</v>
      </c>
      <c r="N444" s="244" t="s">
        <v>43</v>
      </c>
      <c r="O444" s="48"/>
      <c r="P444" s="245">
        <f>O444*H444</f>
        <v>0</v>
      </c>
      <c r="Q444" s="245">
        <v>0.014999999999999999</v>
      </c>
      <c r="R444" s="245">
        <f>Q444*H444</f>
        <v>0.054375</v>
      </c>
      <c r="S444" s="245">
        <v>0</v>
      </c>
      <c r="T444" s="246">
        <f>S444*H444</f>
        <v>0</v>
      </c>
      <c r="AR444" s="25" t="s">
        <v>140</v>
      </c>
      <c r="AT444" s="25" t="s">
        <v>212</v>
      </c>
      <c r="AU444" s="25" t="s">
        <v>81</v>
      </c>
      <c r="AY444" s="25" t="s">
        <v>210</v>
      </c>
      <c r="BE444" s="247">
        <f>IF(N444="základní",J444,0)</f>
        <v>0</v>
      </c>
      <c r="BF444" s="247">
        <f>IF(N444="snížená",J444,0)</f>
        <v>0</v>
      </c>
      <c r="BG444" s="247">
        <f>IF(N444="zákl. přenesená",J444,0)</f>
        <v>0</v>
      </c>
      <c r="BH444" s="247">
        <f>IF(N444="sníž. přenesená",J444,0)</f>
        <v>0</v>
      </c>
      <c r="BI444" s="247">
        <f>IF(N444="nulová",J444,0)</f>
        <v>0</v>
      </c>
      <c r="BJ444" s="25" t="s">
        <v>79</v>
      </c>
      <c r="BK444" s="247">
        <f>ROUND(I444*H444,2)</f>
        <v>0</v>
      </c>
      <c r="BL444" s="25" t="s">
        <v>140</v>
      </c>
      <c r="BM444" s="25" t="s">
        <v>1958</v>
      </c>
    </row>
    <row r="445" s="12" customFormat="1">
      <c r="B445" s="251"/>
      <c r="C445" s="252"/>
      <c r="D445" s="248" t="s">
        <v>221</v>
      </c>
      <c r="E445" s="253" t="s">
        <v>21</v>
      </c>
      <c r="F445" s="254" t="s">
        <v>1570</v>
      </c>
      <c r="G445" s="252"/>
      <c r="H445" s="253" t="s">
        <v>21</v>
      </c>
      <c r="I445" s="255"/>
      <c r="J445" s="252"/>
      <c r="K445" s="252"/>
      <c r="L445" s="256"/>
      <c r="M445" s="257"/>
      <c r="N445" s="258"/>
      <c r="O445" s="258"/>
      <c r="P445" s="258"/>
      <c r="Q445" s="258"/>
      <c r="R445" s="258"/>
      <c r="S445" s="258"/>
      <c r="T445" s="259"/>
      <c r="AT445" s="260" t="s">
        <v>221</v>
      </c>
      <c r="AU445" s="260" t="s">
        <v>81</v>
      </c>
      <c r="AV445" s="12" t="s">
        <v>79</v>
      </c>
      <c r="AW445" s="12" t="s">
        <v>35</v>
      </c>
      <c r="AX445" s="12" t="s">
        <v>72</v>
      </c>
      <c r="AY445" s="260" t="s">
        <v>210</v>
      </c>
    </row>
    <row r="446" s="12" customFormat="1">
      <c r="B446" s="251"/>
      <c r="C446" s="252"/>
      <c r="D446" s="248" t="s">
        <v>221</v>
      </c>
      <c r="E446" s="253" t="s">
        <v>21</v>
      </c>
      <c r="F446" s="254" t="s">
        <v>1959</v>
      </c>
      <c r="G446" s="252"/>
      <c r="H446" s="253" t="s">
        <v>21</v>
      </c>
      <c r="I446" s="255"/>
      <c r="J446" s="252"/>
      <c r="K446" s="252"/>
      <c r="L446" s="256"/>
      <c r="M446" s="257"/>
      <c r="N446" s="258"/>
      <c r="O446" s="258"/>
      <c r="P446" s="258"/>
      <c r="Q446" s="258"/>
      <c r="R446" s="258"/>
      <c r="S446" s="258"/>
      <c r="T446" s="259"/>
      <c r="AT446" s="260" t="s">
        <v>221</v>
      </c>
      <c r="AU446" s="260" t="s">
        <v>81</v>
      </c>
      <c r="AV446" s="12" t="s">
        <v>79</v>
      </c>
      <c r="AW446" s="12" t="s">
        <v>35</v>
      </c>
      <c r="AX446" s="12" t="s">
        <v>72</v>
      </c>
      <c r="AY446" s="260" t="s">
        <v>210</v>
      </c>
    </row>
    <row r="447" s="13" customFormat="1">
      <c r="B447" s="261"/>
      <c r="C447" s="262"/>
      <c r="D447" s="248" t="s">
        <v>221</v>
      </c>
      <c r="E447" s="263" t="s">
        <v>21</v>
      </c>
      <c r="F447" s="264" t="s">
        <v>1960</v>
      </c>
      <c r="G447" s="262"/>
      <c r="H447" s="265">
        <v>3.625</v>
      </c>
      <c r="I447" s="266"/>
      <c r="J447" s="262"/>
      <c r="K447" s="262"/>
      <c r="L447" s="267"/>
      <c r="M447" s="268"/>
      <c r="N447" s="269"/>
      <c r="O447" s="269"/>
      <c r="P447" s="269"/>
      <c r="Q447" s="269"/>
      <c r="R447" s="269"/>
      <c r="S447" s="269"/>
      <c r="T447" s="270"/>
      <c r="AT447" s="271" t="s">
        <v>221</v>
      </c>
      <c r="AU447" s="271" t="s">
        <v>81</v>
      </c>
      <c r="AV447" s="13" t="s">
        <v>81</v>
      </c>
      <c r="AW447" s="13" t="s">
        <v>35</v>
      </c>
      <c r="AX447" s="13" t="s">
        <v>79</v>
      </c>
      <c r="AY447" s="271" t="s">
        <v>210</v>
      </c>
    </row>
    <row r="448" s="1" customFormat="1" ht="22.8" customHeight="1">
      <c r="B448" s="47"/>
      <c r="C448" s="236" t="s">
        <v>1259</v>
      </c>
      <c r="D448" s="236" t="s">
        <v>212</v>
      </c>
      <c r="E448" s="237" t="s">
        <v>1961</v>
      </c>
      <c r="F448" s="238" t="s">
        <v>1962</v>
      </c>
      <c r="G448" s="239" t="s">
        <v>215</v>
      </c>
      <c r="H448" s="240">
        <v>28.841999999999999</v>
      </c>
      <c r="I448" s="241"/>
      <c r="J448" s="242">
        <f>ROUND(I448*H448,2)</f>
        <v>0</v>
      </c>
      <c r="K448" s="238" t="s">
        <v>21</v>
      </c>
      <c r="L448" s="73"/>
      <c r="M448" s="243" t="s">
        <v>21</v>
      </c>
      <c r="N448" s="244" t="s">
        <v>43</v>
      </c>
      <c r="O448" s="48"/>
      <c r="P448" s="245">
        <f>O448*H448</f>
        <v>0</v>
      </c>
      <c r="Q448" s="245">
        <v>0.014999999999999999</v>
      </c>
      <c r="R448" s="245">
        <f>Q448*H448</f>
        <v>0.43262999999999996</v>
      </c>
      <c r="S448" s="245">
        <v>0</v>
      </c>
      <c r="T448" s="246">
        <f>S448*H448</f>
        <v>0</v>
      </c>
      <c r="AR448" s="25" t="s">
        <v>140</v>
      </c>
      <c r="AT448" s="25" t="s">
        <v>212</v>
      </c>
      <c r="AU448" s="25" t="s">
        <v>81</v>
      </c>
      <c r="AY448" s="25" t="s">
        <v>210</v>
      </c>
      <c r="BE448" s="247">
        <f>IF(N448="základní",J448,0)</f>
        <v>0</v>
      </c>
      <c r="BF448" s="247">
        <f>IF(N448="snížená",J448,0)</f>
        <v>0</v>
      </c>
      <c r="BG448" s="247">
        <f>IF(N448="zákl. přenesená",J448,0)</f>
        <v>0</v>
      </c>
      <c r="BH448" s="247">
        <f>IF(N448="sníž. přenesená",J448,0)</f>
        <v>0</v>
      </c>
      <c r="BI448" s="247">
        <f>IF(N448="nulová",J448,0)</f>
        <v>0</v>
      </c>
      <c r="BJ448" s="25" t="s">
        <v>79</v>
      </c>
      <c r="BK448" s="247">
        <f>ROUND(I448*H448,2)</f>
        <v>0</v>
      </c>
      <c r="BL448" s="25" t="s">
        <v>140</v>
      </c>
      <c r="BM448" s="25" t="s">
        <v>1963</v>
      </c>
    </row>
    <row r="449" s="12" customFormat="1">
      <c r="B449" s="251"/>
      <c r="C449" s="252"/>
      <c r="D449" s="248" t="s">
        <v>221</v>
      </c>
      <c r="E449" s="253" t="s">
        <v>21</v>
      </c>
      <c r="F449" s="254" t="s">
        <v>1570</v>
      </c>
      <c r="G449" s="252"/>
      <c r="H449" s="253" t="s">
        <v>21</v>
      </c>
      <c r="I449" s="255"/>
      <c r="J449" s="252"/>
      <c r="K449" s="252"/>
      <c r="L449" s="256"/>
      <c r="M449" s="257"/>
      <c r="N449" s="258"/>
      <c r="O449" s="258"/>
      <c r="P449" s="258"/>
      <c r="Q449" s="258"/>
      <c r="R449" s="258"/>
      <c r="S449" s="258"/>
      <c r="T449" s="259"/>
      <c r="AT449" s="260" t="s">
        <v>221</v>
      </c>
      <c r="AU449" s="260" t="s">
        <v>81</v>
      </c>
      <c r="AV449" s="12" t="s">
        <v>79</v>
      </c>
      <c r="AW449" s="12" t="s">
        <v>35</v>
      </c>
      <c r="AX449" s="12" t="s">
        <v>72</v>
      </c>
      <c r="AY449" s="260" t="s">
        <v>210</v>
      </c>
    </row>
    <row r="450" s="12" customFormat="1">
      <c r="B450" s="251"/>
      <c r="C450" s="252"/>
      <c r="D450" s="248" t="s">
        <v>221</v>
      </c>
      <c r="E450" s="253" t="s">
        <v>21</v>
      </c>
      <c r="F450" s="254" t="s">
        <v>1945</v>
      </c>
      <c r="G450" s="252"/>
      <c r="H450" s="253" t="s">
        <v>21</v>
      </c>
      <c r="I450" s="255"/>
      <c r="J450" s="252"/>
      <c r="K450" s="252"/>
      <c r="L450" s="256"/>
      <c r="M450" s="257"/>
      <c r="N450" s="258"/>
      <c r="O450" s="258"/>
      <c r="P450" s="258"/>
      <c r="Q450" s="258"/>
      <c r="R450" s="258"/>
      <c r="S450" s="258"/>
      <c r="T450" s="259"/>
      <c r="AT450" s="260" t="s">
        <v>221</v>
      </c>
      <c r="AU450" s="260" t="s">
        <v>81</v>
      </c>
      <c r="AV450" s="12" t="s">
        <v>79</v>
      </c>
      <c r="AW450" s="12" t="s">
        <v>35</v>
      </c>
      <c r="AX450" s="12" t="s">
        <v>72</v>
      </c>
      <c r="AY450" s="260" t="s">
        <v>210</v>
      </c>
    </row>
    <row r="451" s="13" customFormat="1">
      <c r="B451" s="261"/>
      <c r="C451" s="262"/>
      <c r="D451" s="248" t="s">
        <v>221</v>
      </c>
      <c r="E451" s="263" t="s">
        <v>21</v>
      </c>
      <c r="F451" s="264" t="s">
        <v>1946</v>
      </c>
      <c r="G451" s="262"/>
      <c r="H451" s="265">
        <v>7.1660000000000004</v>
      </c>
      <c r="I451" s="266"/>
      <c r="J451" s="262"/>
      <c r="K451" s="262"/>
      <c r="L451" s="267"/>
      <c r="M451" s="268"/>
      <c r="N451" s="269"/>
      <c r="O451" s="269"/>
      <c r="P451" s="269"/>
      <c r="Q451" s="269"/>
      <c r="R451" s="269"/>
      <c r="S451" s="269"/>
      <c r="T451" s="270"/>
      <c r="AT451" s="271" t="s">
        <v>221</v>
      </c>
      <c r="AU451" s="271" t="s">
        <v>81</v>
      </c>
      <c r="AV451" s="13" t="s">
        <v>81</v>
      </c>
      <c r="AW451" s="13" t="s">
        <v>35</v>
      </c>
      <c r="AX451" s="13" t="s">
        <v>72</v>
      </c>
      <c r="AY451" s="271" t="s">
        <v>210</v>
      </c>
    </row>
    <row r="452" s="13" customFormat="1">
      <c r="B452" s="261"/>
      <c r="C452" s="262"/>
      <c r="D452" s="248" t="s">
        <v>221</v>
      </c>
      <c r="E452" s="263" t="s">
        <v>21</v>
      </c>
      <c r="F452" s="264" t="s">
        <v>1947</v>
      </c>
      <c r="G452" s="262"/>
      <c r="H452" s="265">
        <v>2.984</v>
      </c>
      <c r="I452" s="266"/>
      <c r="J452" s="262"/>
      <c r="K452" s="262"/>
      <c r="L452" s="267"/>
      <c r="M452" s="268"/>
      <c r="N452" s="269"/>
      <c r="O452" s="269"/>
      <c r="P452" s="269"/>
      <c r="Q452" s="269"/>
      <c r="R452" s="269"/>
      <c r="S452" s="269"/>
      <c r="T452" s="270"/>
      <c r="AT452" s="271" t="s">
        <v>221</v>
      </c>
      <c r="AU452" s="271" t="s">
        <v>81</v>
      </c>
      <c r="AV452" s="13" t="s">
        <v>81</v>
      </c>
      <c r="AW452" s="13" t="s">
        <v>35</v>
      </c>
      <c r="AX452" s="13" t="s">
        <v>72</v>
      </c>
      <c r="AY452" s="271" t="s">
        <v>210</v>
      </c>
    </row>
    <row r="453" s="12" customFormat="1">
      <c r="B453" s="251"/>
      <c r="C453" s="252"/>
      <c r="D453" s="248" t="s">
        <v>221</v>
      </c>
      <c r="E453" s="253" t="s">
        <v>21</v>
      </c>
      <c r="F453" s="254" t="s">
        <v>1948</v>
      </c>
      <c r="G453" s="252"/>
      <c r="H453" s="253" t="s">
        <v>21</v>
      </c>
      <c r="I453" s="255"/>
      <c r="J453" s="252"/>
      <c r="K453" s="252"/>
      <c r="L453" s="256"/>
      <c r="M453" s="257"/>
      <c r="N453" s="258"/>
      <c r="O453" s="258"/>
      <c r="P453" s="258"/>
      <c r="Q453" s="258"/>
      <c r="R453" s="258"/>
      <c r="S453" s="258"/>
      <c r="T453" s="259"/>
      <c r="AT453" s="260" t="s">
        <v>221</v>
      </c>
      <c r="AU453" s="260" t="s">
        <v>81</v>
      </c>
      <c r="AV453" s="12" t="s">
        <v>79</v>
      </c>
      <c r="AW453" s="12" t="s">
        <v>35</v>
      </c>
      <c r="AX453" s="12" t="s">
        <v>72</v>
      </c>
      <c r="AY453" s="260" t="s">
        <v>210</v>
      </c>
    </row>
    <row r="454" s="13" customFormat="1">
      <c r="B454" s="261"/>
      <c r="C454" s="262"/>
      <c r="D454" s="248" t="s">
        <v>221</v>
      </c>
      <c r="E454" s="263" t="s">
        <v>21</v>
      </c>
      <c r="F454" s="264" t="s">
        <v>1949</v>
      </c>
      <c r="G454" s="262"/>
      <c r="H454" s="265">
        <v>10.276999999999999</v>
      </c>
      <c r="I454" s="266"/>
      <c r="J454" s="262"/>
      <c r="K454" s="262"/>
      <c r="L454" s="267"/>
      <c r="M454" s="268"/>
      <c r="N454" s="269"/>
      <c r="O454" s="269"/>
      <c r="P454" s="269"/>
      <c r="Q454" s="269"/>
      <c r="R454" s="269"/>
      <c r="S454" s="269"/>
      <c r="T454" s="270"/>
      <c r="AT454" s="271" t="s">
        <v>221</v>
      </c>
      <c r="AU454" s="271" t="s">
        <v>81</v>
      </c>
      <c r="AV454" s="13" t="s">
        <v>81</v>
      </c>
      <c r="AW454" s="13" t="s">
        <v>35</v>
      </c>
      <c r="AX454" s="13" t="s">
        <v>72</v>
      </c>
      <c r="AY454" s="271" t="s">
        <v>210</v>
      </c>
    </row>
    <row r="455" s="12" customFormat="1">
      <c r="B455" s="251"/>
      <c r="C455" s="252"/>
      <c r="D455" s="248" t="s">
        <v>221</v>
      </c>
      <c r="E455" s="253" t="s">
        <v>21</v>
      </c>
      <c r="F455" s="254" t="s">
        <v>1950</v>
      </c>
      <c r="G455" s="252"/>
      <c r="H455" s="253" t="s">
        <v>21</v>
      </c>
      <c r="I455" s="255"/>
      <c r="J455" s="252"/>
      <c r="K455" s="252"/>
      <c r="L455" s="256"/>
      <c r="M455" s="257"/>
      <c r="N455" s="258"/>
      <c r="O455" s="258"/>
      <c r="P455" s="258"/>
      <c r="Q455" s="258"/>
      <c r="R455" s="258"/>
      <c r="S455" s="258"/>
      <c r="T455" s="259"/>
      <c r="AT455" s="260" t="s">
        <v>221</v>
      </c>
      <c r="AU455" s="260" t="s">
        <v>81</v>
      </c>
      <c r="AV455" s="12" t="s">
        <v>79</v>
      </c>
      <c r="AW455" s="12" t="s">
        <v>35</v>
      </c>
      <c r="AX455" s="12" t="s">
        <v>72</v>
      </c>
      <c r="AY455" s="260" t="s">
        <v>210</v>
      </c>
    </row>
    <row r="456" s="13" customFormat="1">
      <c r="B456" s="261"/>
      <c r="C456" s="262"/>
      <c r="D456" s="248" t="s">
        <v>221</v>
      </c>
      <c r="E456" s="263" t="s">
        <v>21</v>
      </c>
      <c r="F456" s="264" t="s">
        <v>1951</v>
      </c>
      <c r="G456" s="262"/>
      <c r="H456" s="265">
        <v>8.4149999999999991</v>
      </c>
      <c r="I456" s="266"/>
      <c r="J456" s="262"/>
      <c r="K456" s="262"/>
      <c r="L456" s="267"/>
      <c r="M456" s="268"/>
      <c r="N456" s="269"/>
      <c r="O456" s="269"/>
      <c r="P456" s="269"/>
      <c r="Q456" s="269"/>
      <c r="R456" s="269"/>
      <c r="S456" s="269"/>
      <c r="T456" s="270"/>
      <c r="AT456" s="271" t="s">
        <v>221</v>
      </c>
      <c r="AU456" s="271" t="s">
        <v>81</v>
      </c>
      <c r="AV456" s="13" t="s">
        <v>81</v>
      </c>
      <c r="AW456" s="13" t="s">
        <v>35</v>
      </c>
      <c r="AX456" s="13" t="s">
        <v>72</v>
      </c>
      <c r="AY456" s="271" t="s">
        <v>210</v>
      </c>
    </row>
    <row r="457" s="14" customFormat="1">
      <c r="B457" s="272"/>
      <c r="C457" s="273"/>
      <c r="D457" s="248" t="s">
        <v>221</v>
      </c>
      <c r="E457" s="274" t="s">
        <v>21</v>
      </c>
      <c r="F457" s="275" t="s">
        <v>227</v>
      </c>
      <c r="G457" s="273"/>
      <c r="H457" s="276">
        <v>28.841999999999999</v>
      </c>
      <c r="I457" s="277"/>
      <c r="J457" s="273"/>
      <c r="K457" s="273"/>
      <c r="L457" s="278"/>
      <c r="M457" s="279"/>
      <c r="N457" s="280"/>
      <c r="O457" s="280"/>
      <c r="P457" s="280"/>
      <c r="Q457" s="280"/>
      <c r="R457" s="280"/>
      <c r="S457" s="280"/>
      <c r="T457" s="281"/>
      <c r="AT457" s="282" t="s">
        <v>221</v>
      </c>
      <c r="AU457" s="282" t="s">
        <v>81</v>
      </c>
      <c r="AV457" s="14" t="s">
        <v>217</v>
      </c>
      <c r="AW457" s="14" t="s">
        <v>35</v>
      </c>
      <c r="AX457" s="14" t="s">
        <v>79</v>
      </c>
      <c r="AY457" s="282" t="s">
        <v>210</v>
      </c>
    </row>
    <row r="458" s="1" customFormat="1" ht="22.8" customHeight="1">
      <c r="B458" s="47"/>
      <c r="C458" s="236" t="s">
        <v>1267</v>
      </c>
      <c r="D458" s="236" t="s">
        <v>212</v>
      </c>
      <c r="E458" s="237" t="s">
        <v>1964</v>
      </c>
      <c r="F458" s="238" t="s">
        <v>1965</v>
      </c>
      <c r="G458" s="239" t="s">
        <v>215</v>
      </c>
      <c r="H458" s="240">
        <v>195</v>
      </c>
      <c r="I458" s="241"/>
      <c r="J458" s="242">
        <f>ROUND(I458*H458,2)</f>
        <v>0</v>
      </c>
      <c r="K458" s="238" t="s">
        <v>21</v>
      </c>
      <c r="L458" s="73"/>
      <c r="M458" s="243" t="s">
        <v>21</v>
      </c>
      <c r="N458" s="244" t="s">
        <v>43</v>
      </c>
      <c r="O458" s="48"/>
      <c r="P458" s="245">
        <f>O458*H458</f>
        <v>0</v>
      </c>
      <c r="Q458" s="245">
        <v>0.014999999999999999</v>
      </c>
      <c r="R458" s="245">
        <f>Q458*H458</f>
        <v>2.9249999999999998</v>
      </c>
      <c r="S458" s="245">
        <v>0</v>
      </c>
      <c r="T458" s="246">
        <f>S458*H458</f>
        <v>0</v>
      </c>
      <c r="AR458" s="25" t="s">
        <v>140</v>
      </c>
      <c r="AT458" s="25" t="s">
        <v>212</v>
      </c>
      <c r="AU458" s="25" t="s">
        <v>81</v>
      </c>
      <c r="AY458" s="25" t="s">
        <v>210</v>
      </c>
      <c r="BE458" s="247">
        <f>IF(N458="základní",J458,0)</f>
        <v>0</v>
      </c>
      <c r="BF458" s="247">
        <f>IF(N458="snížená",J458,0)</f>
        <v>0</v>
      </c>
      <c r="BG458" s="247">
        <f>IF(N458="zákl. přenesená",J458,0)</f>
        <v>0</v>
      </c>
      <c r="BH458" s="247">
        <f>IF(N458="sníž. přenesená",J458,0)</f>
        <v>0</v>
      </c>
      <c r="BI458" s="247">
        <f>IF(N458="nulová",J458,0)</f>
        <v>0</v>
      </c>
      <c r="BJ458" s="25" t="s">
        <v>79</v>
      </c>
      <c r="BK458" s="247">
        <f>ROUND(I458*H458,2)</f>
        <v>0</v>
      </c>
      <c r="BL458" s="25" t="s">
        <v>140</v>
      </c>
      <c r="BM458" s="25" t="s">
        <v>1966</v>
      </c>
    </row>
    <row r="459" s="12" customFormat="1">
      <c r="B459" s="251"/>
      <c r="C459" s="252"/>
      <c r="D459" s="248" t="s">
        <v>221</v>
      </c>
      <c r="E459" s="253" t="s">
        <v>21</v>
      </c>
      <c r="F459" s="254" t="s">
        <v>1967</v>
      </c>
      <c r="G459" s="252"/>
      <c r="H459" s="253" t="s">
        <v>21</v>
      </c>
      <c r="I459" s="255"/>
      <c r="J459" s="252"/>
      <c r="K459" s="252"/>
      <c r="L459" s="256"/>
      <c r="M459" s="257"/>
      <c r="N459" s="258"/>
      <c r="O459" s="258"/>
      <c r="P459" s="258"/>
      <c r="Q459" s="258"/>
      <c r="R459" s="258"/>
      <c r="S459" s="258"/>
      <c r="T459" s="259"/>
      <c r="AT459" s="260" t="s">
        <v>221</v>
      </c>
      <c r="AU459" s="260" t="s">
        <v>81</v>
      </c>
      <c r="AV459" s="12" t="s">
        <v>79</v>
      </c>
      <c r="AW459" s="12" t="s">
        <v>35</v>
      </c>
      <c r="AX459" s="12" t="s">
        <v>72</v>
      </c>
      <c r="AY459" s="260" t="s">
        <v>210</v>
      </c>
    </row>
    <row r="460" s="13" customFormat="1">
      <c r="B460" s="261"/>
      <c r="C460" s="262"/>
      <c r="D460" s="248" t="s">
        <v>221</v>
      </c>
      <c r="E460" s="263" t="s">
        <v>21</v>
      </c>
      <c r="F460" s="264" t="s">
        <v>1968</v>
      </c>
      <c r="G460" s="262"/>
      <c r="H460" s="265">
        <v>195</v>
      </c>
      <c r="I460" s="266"/>
      <c r="J460" s="262"/>
      <c r="K460" s="262"/>
      <c r="L460" s="267"/>
      <c r="M460" s="268"/>
      <c r="N460" s="269"/>
      <c r="O460" s="269"/>
      <c r="P460" s="269"/>
      <c r="Q460" s="269"/>
      <c r="R460" s="269"/>
      <c r="S460" s="269"/>
      <c r="T460" s="270"/>
      <c r="AT460" s="271" t="s">
        <v>221</v>
      </c>
      <c r="AU460" s="271" t="s">
        <v>81</v>
      </c>
      <c r="AV460" s="13" t="s">
        <v>81</v>
      </c>
      <c r="AW460" s="13" t="s">
        <v>35</v>
      </c>
      <c r="AX460" s="13" t="s">
        <v>79</v>
      </c>
      <c r="AY460" s="271" t="s">
        <v>210</v>
      </c>
    </row>
    <row r="461" s="1" customFormat="1" ht="22.8" customHeight="1">
      <c r="B461" s="47"/>
      <c r="C461" s="236" t="s">
        <v>1272</v>
      </c>
      <c r="D461" s="236" t="s">
        <v>212</v>
      </c>
      <c r="E461" s="237" t="s">
        <v>1969</v>
      </c>
      <c r="F461" s="238" t="s">
        <v>1970</v>
      </c>
      <c r="G461" s="239" t="s">
        <v>251</v>
      </c>
      <c r="H461" s="240">
        <v>24</v>
      </c>
      <c r="I461" s="241"/>
      <c r="J461" s="242">
        <f>ROUND(I461*H461,2)</f>
        <v>0</v>
      </c>
      <c r="K461" s="238" t="s">
        <v>21</v>
      </c>
      <c r="L461" s="73"/>
      <c r="M461" s="243" t="s">
        <v>21</v>
      </c>
      <c r="N461" s="244" t="s">
        <v>43</v>
      </c>
      <c r="O461" s="48"/>
      <c r="P461" s="245">
        <f>O461*H461</f>
        <v>0</v>
      </c>
      <c r="Q461" s="245">
        <v>0.014999999999999999</v>
      </c>
      <c r="R461" s="245">
        <f>Q461*H461</f>
        <v>0.35999999999999999</v>
      </c>
      <c r="S461" s="245">
        <v>0</v>
      </c>
      <c r="T461" s="246">
        <f>S461*H461</f>
        <v>0</v>
      </c>
      <c r="AR461" s="25" t="s">
        <v>140</v>
      </c>
      <c r="AT461" s="25" t="s">
        <v>212</v>
      </c>
      <c r="AU461" s="25" t="s">
        <v>81</v>
      </c>
      <c r="AY461" s="25" t="s">
        <v>210</v>
      </c>
      <c r="BE461" s="247">
        <f>IF(N461="základní",J461,0)</f>
        <v>0</v>
      </c>
      <c r="BF461" s="247">
        <f>IF(N461="snížená",J461,0)</f>
        <v>0</v>
      </c>
      <c r="BG461" s="247">
        <f>IF(N461="zákl. přenesená",J461,0)</f>
        <v>0</v>
      </c>
      <c r="BH461" s="247">
        <f>IF(N461="sníž. přenesená",J461,0)</f>
        <v>0</v>
      </c>
      <c r="BI461" s="247">
        <f>IF(N461="nulová",J461,0)</f>
        <v>0</v>
      </c>
      <c r="BJ461" s="25" t="s">
        <v>79</v>
      </c>
      <c r="BK461" s="247">
        <f>ROUND(I461*H461,2)</f>
        <v>0</v>
      </c>
      <c r="BL461" s="25" t="s">
        <v>140</v>
      </c>
      <c r="BM461" s="25" t="s">
        <v>1971</v>
      </c>
    </row>
    <row r="462" s="12" customFormat="1">
      <c r="B462" s="251"/>
      <c r="C462" s="252"/>
      <c r="D462" s="248" t="s">
        <v>221</v>
      </c>
      <c r="E462" s="253" t="s">
        <v>21</v>
      </c>
      <c r="F462" s="254" t="s">
        <v>1967</v>
      </c>
      <c r="G462" s="252"/>
      <c r="H462" s="253" t="s">
        <v>21</v>
      </c>
      <c r="I462" s="255"/>
      <c r="J462" s="252"/>
      <c r="K462" s="252"/>
      <c r="L462" s="256"/>
      <c r="M462" s="257"/>
      <c r="N462" s="258"/>
      <c r="O462" s="258"/>
      <c r="P462" s="258"/>
      <c r="Q462" s="258"/>
      <c r="R462" s="258"/>
      <c r="S462" s="258"/>
      <c r="T462" s="259"/>
      <c r="AT462" s="260" t="s">
        <v>221</v>
      </c>
      <c r="AU462" s="260" t="s">
        <v>81</v>
      </c>
      <c r="AV462" s="12" t="s">
        <v>79</v>
      </c>
      <c r="AW462" s="12" t="s">
        <v>35</v>
      </c>
      <c r="AX462" s="12" t="s">
        <v>72</v>
      </c>
      <c r="AY462" s="260" t="s">
        <v>210</v>
      </c>
    </row>
    <row r="463" s="13" customFormat="1">
      <c r="B463" s="261"/>
      <c r="C463" s="262"/>
      <c r="D463" s="248" t="s">
        <v>221</v>
      </c>
      <c r="E463" s="263" t="s">
        <v>21</v>
      </c>
      <c r="F463" s="264" t="s">
        <v>1132</v>
      </c>
      <c r="G463" s="262"/>
      <c r="H463" s="265">
        <v>24</v>
      </c>
      <c r="I463" s="266"/>
      <c r="J463" s="262"/>
      <c r="K463" s="262"/>
      <c r="L463" s="267"/>
      <c r="M463" s="268"/>
      <c r="N463" s="269"/>
      <c r="O463" s="269"/>
      <c r="P463" s="269"/>
      <c r="Q463" s="269"/>
      <c r="R463" s="269"/>
      <c r="S463" s="269"/>
      <c r="T463" s="270"/>
      <c r="AT463" s="271" t="s">
        <v>221</v>
      </c>
      <c r="AU463" s="271" t="s">
        <v>81</v>
      </c>
      <c r="AV463" s="13" t="s">
        <v>81</v>
      </c>
      <c r="AW463" s="13" t="s">
        <v>35</v>
      </c>
      <c r="AX463" s="13" t="s">
        <v>79</v>
      </c>
      <c r="AY463" s="271" t="s">
        <v>210</v>
      </c>
    </row>
    <row r="464" s="1" customFormat="1" ht="22.8" customHeight="1">
      <c r="B464" s="47"/>
      <c r="C464" s="236" t="s">
        <v>1277</v>
      </c>
      <c r="D464" s="236" t="s">
        <v>212</v>
      </c>
      <c r="E464" s="237" t="s">
        <v>1972</v>
      </c>
      <c r="F464" s="238" t="s">
        <v>1973</v>
      </c>
      <c r="G464" s="239" t="s">
        <v>1378</v>
      </c>
      <c r="H464" s="240">
        <v>956.5</v>
      </c>
      <c r="I464" s="241"/>
      <c r="J464" s="242">
        <f>ROUND(I464*H464,2)</f>
        <v>0</v>
      </c>
      <c r="K464" s="238" t="s">
        <v>21</v>
      </c>
      <c r="L464" s="73"/>
      <c r="M464" s="243" t="s">
        <v>21</v>
      </c>
      <c r="N464" s="244" t="s">
        <v>43</v>
      </c>
      <c r="O464" s="48"/>
      <c r="P464" s="245">
        <f>O464*H464</f>
        <v>0</v>
      </c>
      <c r="Q464" s="245">
        <v>0.001</v>
      </c>
      <c r="R464" s="245">
        <f>Q464*H464</f>
        <v>0.95650000000000002</v>
      </c>
      <c r="S464" s="245">
        <v>0</v>
      </c>
      <c r="T464" s="246">
        <f>S464*H464</f>
        <v>0</v>
      </c>
      <c r="AR464" s="25" t="s">
        <v>140</v>
      </c>
      <c r="AT464" s="25" t="s">
        <v>212</v>
      </c>
      <c r="AU464" s="25" t="s">
        <v>81</v>
      </c>
      <c r="AY464" s="25" t="s">
        <v>210</v>
      </c>
      <c r="BE464" s="247">
        <f>IF(N464="základní",J464,0)</f>
        <v>0</v>
      </c>
      <c r="BF464" s="247">
        <f>IF(N464="snížená",J464,0)</f>
        <v>0</v>
      </c>
      <c r="BG464" s="247">
        <f>IF(N464="zákl. přenesená",J464,0)</f>
        <v>0</v>
      </c>
      <c r="BH464" s="247">
        <f>IF(N464="sníž. přenesená",J464,0)</f>
        <v>0</v>
      </c>
      <c r="BI464" s="247">
        <f>IF(N464="nulová",J464,0)</f>
        <v>0</v>
      </c>
      <c r="BJ464" s="25" t="s">
        <v>79</v>
      </c>
      <c r="BK464" s="247">
        <f>ROUND(I464*H464,2)</f>
        <v>0</v>
      </c>
      <c r="BL464" s="25" t="s">
        <v>140</v>
      </c>
      <c r="BM464" s="25" t="s">
        <v>1974</v>
      </c>
    </row>
    <row r="465" s="12" customFormat="1">
      <c r="B465" s="251"/>
      <c r="C465" s="252"/>
      <c r="D465" s="248" t="s">
        <v>221</v>
      </c>
      <c r="E465" s="253" t="s">
        <v>21</v>
      </c>
      <c r="F465" s="254" t="s">
        <v>1967</v>
      </c>
      <c r="G465" s="252"/>
      <c r="H465" s="253" t="s">
        <v>21</v>
      </c>
      <c r="I465" s="255"/>
      <c r="J465" s="252"/>
      <c r="K465" s="252"/>
      <c r="L465" s="256"/>
      <c r="M465" s="257"/>
      <c r="N465" s="258"/>
      <c r="O465" s="258"/>
      <c r="P465" s="258"/>
      <c r="Q465" s="258"/>
      <c r="R465" s="258"/>
      <c r="S465" s="258"/>
      <c r="T465" s="259"/>
      <c r="AT465" s="260" t="s">
        <v>221</v>
      </c>
      <c r="AU465" s="260" t="s">
        <v>81</v>
      </c>
      <c r="AV465" s="12" t="s">
        <v>79</v>
      </c>
      <c r="AW465" s="12" t="s">
        <v>35</v>
      </c>
      <c r="AX465" s="12" t="s">
        <v>72</v>
      </c>
      <c r="AY465" s="260" t="s">
        <v>210</v>
      </c>
    </row>
    <row r="466" s="13" customFormat="1">
      <c r="B466" s="261"/>
      <c r="C466" s="262"/>
      <c r="D466" s="248" t="s">
        <v>221</v>
      </c>
      <c r="E466" s="263" t="s">
        <v>21</v>
      </c>
      <c r="F466" s="264" t="s">
        <v>1975</v>
      </c>
      <c r="G466" s="262"/>
      <c r="H466" s="265">
        <v>956.5</v>
      </c>
      <c r="I466" s="266"/>
      <c r="J466" s="262"/>
      <c r="K466" s="262"/>
      <c r="L466" s="267"/>
      <c r="M466" s="268"/>
      <c r="N466" s="269"/>
      <c r="O466" s="269"/>
      <c r="P466" s="269"/>
      <c r="Q466" s="269"/>
      <c r="R466" s="269"/>
      <c r="S466" s="269"/>
      <c r="T466" s="270"/>
      <c r="AT466" s="271" t="s">
        <v>221</v>
      </c>
      <c r="AU466" s="271" t="s">
        <v>81</v>
      </c>
      <c r="AV466" s="13" t="s">
        <v>81</v>
      </c>
      <c r="AW466" s="13" t="s">
        <v>35</v>
      </c>
      <c r="AX466" s="13" t="s">
        <v>79</v>
      </c>
      <c r="AY466" s="271" t="s">
        <v>210</v>
      </c>
    </row>
    <row r="467" s="1" customFormat="1" ht="22.8" customHeight="1">
      <c r="B467" s="47"/>
      <c r="C467" s="236" t="s">
        <v>1281</v>
      </c>
      <c r="D467" s="236" t="s">
        <v>212</v>
      </c>
      <c r="E467" s="237" t="s">
        <v>1976</v>
      </c>
      <c r="F467" s="238" t="s">
        <v>1977</v>
      </c>
      <c r="G467" s="239" t="s">
        <v>1378</v>
      </c>
      <c r="H467" s="240">
        <v>600</v>
      </c>
      <c r="I467" s="241"/>
      <c r="J467" s="242">
        <f>ROUND(I467*H467,2)</f>
        <v>0</v>
      </c>
      <c r="K467" s="238" t="s">
        <v>21</v>
      </c>
      <c r="L467" s="73"/>
      <c r="M467" s="243" t="s">
        <v>21</v>
      </c>
      <c r="N467" s="244" t="s">
        <v>43</v>
      </c>
      <c r="O467" s="48"/>
      <c r="P467" s="245">
        <f>O467*H467</f>
        <v>0</v>
      </c>
      <c r="Q467" s="245">
        <v>0</v>
      </c>
      <c r="R467" s="245">
        <f>Q467*H467</f>
        <v>0</v>
      </c>
      <c r="S467" s="245">
        <v>0</v>
      </c>
      <c r="T467" s="246">
        <f>S467*H467</f>
        <v>0</v>
      </c>
      <c r="AR467" s="25" t="s">
        <v>140</v>
      </c>
      <c r="AT467" s="25" t="s">
        <v>212</v>
      </c>
      <c r="AU467" s="25" t="s">
        <v>81</v>
      </c>
      <c r="AY467" s="25" t="s">
        <v>210</v>
      </c>
      <c r="BE467" s="247">
        <f>IF(N467="základní",J467,0)</f>
        <v>0</v>
      </c>
      <c r="BF467" s="247">
        <f>IF(N467="snížená",J467,0)</f>
        <v>0</v>
      </c>
      <c r="BG467" s="247">
        <f>IF(N467="zákl. přenesená",J467,0)</f>
        <v>0</v>
      </c>
      <c r="BH467" s="247">
        <f>IF(N467="sníž. přenesená",J467,0)</f>
        <v>0</v>
      </c>
      <c r="BI467" s="247">
        <f>IF(N467="nulová",J467,0)</f>
        <v>0</v>
      </c>
      <c r="BJ467" s="25" t="s">
        <v>79</v>
      </c>
      <c r="BK467" s="247">
        <f>ROUND(I467*H467,2)</f>
        <v>0</v>
      </c>
      <c r="BL467" s="25" t="s">
        <v>140</v>
      </c>
      <c r="BM467" s="25" t="s">
        <v>1978</v>
      </c>
    </row>
    <row r="468" s="12" customFormat="1">
      <c r="B468" s="251"/>
      <c r="C468" s="252"/>
      <c r="D468" s="248" t="s">
        <v>221</v>
      </c>
      <c r="E468" s="253" t="s">
        <v>21</v>
      </c>
      <c r="F468" s="254" t="s">
        <v>1979</v>
      </c>
      <c r="G468" s="252"/>
      <c r="H468" s="253" t="s">
        <v>21</v>
      </c>
      <c r="I468" s="255"/>
      <c r="J468" s="252"/>
      <c r="K468" s="252"/>
      <c r="L468" s="256"/>
      <c r="M468" s="257"/>
      <c r="N468" s="258"/>
      <c r="O468" s="258"/>
      <c r="P468" s="258"/>
      <c r="Q468" s="258"/>
      <c r="R468" s="258"/>
      <c r="S468" s="258"/>
      <c r="T468" s="259"/>
      <c r="AT468" s="260" t="s">
        <v>221</v>
      </c>
      <c r="AU468" s="260" t="s">
        <v>81</v>
      </c>
      <c r="AV468" s="12" t="s">
        <v>79</v>
      </c>
      <c r="AW468" s="12" t="s">
        <v>35</v>
      </c>
      <c r="AX468" s="12" t="s">
        <v>72</v>
      </c>
      <c r="AY468" s="260" t="s">
        <v>210</v>
      </c>
    </row>
    <row r="469" s="13" customFormat="1">
      <c r="B469" s="261"/>
      <c r="C469" s="262"/>
      <c r="D469" s="248" t="s">
        <v>221</v>
      </c>
      <c r="E469" s="263" t="s">
        <v>21</v>
      </c>
      <c r="F469" s="264" t="s">
        <v>1980</v>
      </c>
      <c r="G469" s="262"/>
      <c r="H469" s="265">
        <v>600</v>
      </c>
      <c r="I469" s="266"/>
      <c r="J469" s="262"/>
      <c r="K469" s="262"/>
      <c r="L469" s="267"/>
      <c r="M469" s="268"/>
      <c r="N469" s="269"/>
      <c r="O469" s="269"/>
      <c r="P469" s="269"/>
      <c r="Q469" s="269"/>
      <c r="R469" s="269"/>
      <c r="S469" s="269"/>
      <c r="T469" s="270"/>
      <c r="AT469" s="271" t="s">
        <v>221</v>
      </c>
      <c r="AU469" s="271" t="s">
        <v>81</v>
      </c>
      <c r="AV469" s="13" t="s">
        <v>81</v>
      </c>
      <c r="AW469" s="13" t="s">
        <v>35</v>
      </c>
      <c r="AX469" s="13" t="s">
        <v>79</v>
      </c>
      <c r="AY469" s="271" t="s">
        <v>210</v>
      </c>
    </row>
    <row r="470" s="1" customFormat="1" ht="34.2" customHeight="1">
      <c r="B470" s="47"/>
      <c r="C470" s="236" t="s">
        <v>1286</v>
      </c>
      <c r="D470" s="236" t="s">
        <v>212</v>
      </c>
      <c r="E470" s="237" t="s">
        <v>1981</v>
      </c>
      <c r="F470" s="238" t="s">
        <v>1982</v>
      </c>
      <c r="G470" s="239" t="s">
        <v>251</v>
      </c>
      <c r="H470" s="240">
        <v>10.6</v>
      </c>
      <c r="I470" s="241"/>
      <c r="J470" s="242">
        <f>ROUND(I470*H470,2)</f>
        <v>0</v>
      </c>
      <c r="K470" s="238" t="s">
        <v>21</v>
      </c>
      <c r="L470" s="73"/>
      <c r="M470" s="243" t="s">
        <v>21</v>
      </c>
      <c r="N470" s="244" t="s">
        <v>43</v>
      </c>
      <c r="O470" s="48"/>
      <c r="P470" s="245">
        <f>O470*H470</f>
        <v>0</v>
      </c>
      <c r="Q470" s="245">
        <v>0</v>
      </c>
      <c r="R470" s="245">
        <f>Q470*H470</f>
        <v>0</v>
      </c>
      <c r="S470" s="245">
        <v>0</v>
      </c>
      <c r="T470" s="246">
        <f>S470*H470</f>
        <v>0</v>
      </c>
      <c r="AR470" s="25" t="s">
        <v>140</v>
      </c>
      <c r="AT470" s="25" t="s">
        <v>212</v>
      </c>
      <c r="AU470" s="25" t="s">
        <v>81</v>
      </c>
      <c r="AY470" s="25" t="s">
        <v>210</v>
      </c>
      <c r="BE470" s="247">
        <f>IF(N470="základní",J470,0)</f>
        <v>0</v>
      </c>
      <c r="BF470" s="247">
        <f>IF(N470="snížená",J470,0)</f>
        <v>0</v>
      </c>
      <c r="BG470" s="247">
        <f>IF(N470="zákl. přenesená",J470,0)</f>
        <v>0</v>
      </c>
      <c r="BH470" s="247">
        <f>IF(N470="sníž. přenesená",J470,0)</f>
        <v>0</v>
      </c>
      <c r="BI470" s="247">
        <f>IF(N470="nulová",J470,0)</f>
        <v>0</v>
      </c>
      <c r="BJ470" s="25" t="s">
        <v>79</v>
      </c>
      <c r="BK470" s="247">
        <f>ROUND(I470*H470,2)</f>
        <v>0</v>
      </c>
      <c r="BL470" s="25" t="s">
        <v>140</v>
      </c>
      <c r="BM470" s="25" t="s">
        <v>1983</v>
      </c>
    </row>
    <row r="471" s="12" customFormat="1">
      <c r="B471" s="251"/>
      <c r="C471" s="252"/>
      <c r="D471" s="248" t="s">
        <v>221</v>
      </c>
      <c r="E471" s="253" t="s">
        <v>21</v>
      </c>
      <c r="F471" s="254" t="s">
        <v>1979</v>
      </c>
      <c r="G471" s="252"/>
      <c r="H471" s="253" t="s">
        <v>21</v>
      </c>
      <c r="I471" s="255"/>
      <c r="J471" s="252"/>
      <c r="K471" s="252"/>
      <c r="L471" s="256"/>
      <c r="M471" s="257"/>
      <c r="N471" s="258"/>
      <c r="O471" s="258"/>
      <c r="P471" s="258"/>
      <c r="Q471" s="258"/>
      <c r="R471" s="258"/>
      <c r="S471" s="258"/>
      <c r="T471" s="259"/>
      <c r="AT471" s="260" t="s">
        <v>221</v>
      </c>
      <c r="AU471" s="260" t="s">
        <v>81</v>
      </c>
      <c r="AV471" s="12" t="s">
        <v>79</v>
      </c>
      <c r="AW471" s="12" t="s">
        <v>35</v>
      </c>
      <c r="AX471" s="12" t="s">
        <v>72</v>
      </c>
      <c r="AY471" s="260" t="s">
        <v>210</v>
      </c>
    </row>
    <row r="472" s="13" customFormat="1">
      <c r="B472" s="261"/>
      <c r="C472" s="262"/>
      <c r="D472" s="248" t="s">
        <v>221</v>
      </c>
      <c r="E472" s="263" t="s">
        <v>21</v>
      </c>
      <c r="F472" s="264" t="s">
        <v>1984</v>
      </c>
      <c r="G472" s="262"/>
      <c r="H472" s="265">
        <v>10.6</v>
      </c>
      <c r="I472" s="266"/>
      <c r="J472" s="262"/>
      <c r="K472" s="262"/>
      <c r="L472" s="267"/>
      <c r="M472" s="268"/>
      <c r="N472" s="269"/>
      <c r="O472" s="269"/>
      <c r="P472" s="269"/>
      <c r="Q472" s="269"/>
      <c r="R472" s="269"/>
      <c r="S472" s="269"/>
      <c r="T472" s="270"/>
      <c r="AT472" s="271" t="s">
        <v>221</v>
      </c>
      <c r="AU472" s="271" t="s">
        <v>81</v>
      </c>
      <c r="AV472" s="13" t="s">
        <v>81</v>
      </c>
      <c r="AW472" s="13" t="s">
        <v>35</v>
      </c>
      <c r="AX472" s="13" t="s">
        <v>79</v>
      </c>
      <c r="AY472" s="271" t="s">
        <v>210</v>
      </c>
    </row>
    <row r="473" s="1" customFormat="1" ht="22.8" customHeight="1">
      <c r="B473" s="47"/>
      <c r="C473" s="236" t="s">
        <v>1289</v>
      </c>
      <c r="D473" s="236" t="s">
        <v>212</v>
      </c>
      <c r="E473" s="237" t="s">
        <v>1985</v>
      </c>
      <c r="F473" s="238" t="s">
        <v>1986</v>
      </c>
      <c r="G473" s="239" t="s">
        <v>391</v>
      </c>
      <c r="H473" s="240">
        <v>1</v>
      </c>
      <c r="I473" s="241"/>
      <c r="J473" s="242">
        <f>ROUND(I473*H473,2)</f>
        <v>0</v>
      </c>
      <c r="K473" s="238" t="s">
        <v>21</v>
      </c>
      <c r="L473" s="73"/>
      <c r="M473" s="243" t="s">
        <v>21</v>
      </c>
      <c r="N473" s="244" t="s">
        <v>43</v>
      </c>
      <c r="O473" s="48"/>
      <c r="P473" s="245">
        <f>O473*H473</f>
        <v>0</v>
      </c>
      <c r="Q473" s="245">
        <v>0.02</v>
      </c>
      <c r="R473" s="245">
        <f>Q473*H473</f>
        <v>0.02</v>
      </c>
      <c r="S473" s="245">
        <v>0</v>
      </c>
      <c r="T473" s="246">
        <f>S473*H473</f>
        <v>0</v>
      </c>
      <c r="AR473" s="25" t="s">
        <v>140</v>
      </c>
      <c r="AT473" s="25" t="s">
        <v>212</v>
      </c>
      <c r="AU473" s="25" t="s">
        <v>81</v>
      </c>
      <c r="AY473" s="25" t="s">
        <v>210</v>
      </c>
      <c r="BE473" s="247">
        <f>IF(N473="základní",J473,0)</f>
        <v>0</v>
      </c>
      <c r="BF473" s="247">
        <f>IF(N473="snížená",J473,0)</f>
        <v>0</v>
      </c>
      <c r="BG473" s="247">
        <f>IF(N473="zákl. přenesená",J473,0)</f>
        <v>0</v>
      </c>
      <c r="BH473" s="247">
        <f>IF(N473="sníž. přenesená",J473,0)</f>
        <v>0</v>
      </c>
      <c r="BI473" s="247">
        <f>IF(N473="nulová",J473,0)</f>
        <v>0</v>
      </c>
      <c r="BJ473" s="25" t="s">
        <v>79</v>
      </c>
      <c r="BK473" s="247">
        <f>ROUND(I473*H473,2)</f>
        <v>0</v>
      </c>
      <c r="BL473" s="25" t="s">
        <v>140</v>
      </c>
      <c r="BM473" s="25" t="s">
        <v>1987</v>
      </c>
    </row>
    <row r="474" s="12" customFormat="1">
      <c r="B474" s="251"/>
      <c r="C474" s="252"/>
      <c r="D474" s="248" t="s">
        <v>221</v>
      </c>
      <c r="E474" s="253" t="s">
        <v>21</v>
      </c>
      <c r="F474" s="254" t="s">
        <v>1988</v>
      </c>
      <c r="G474" s="252"/>
      <c r="H474" s="253" t="s">
        <v>21</v>
      </c>
      <c r="I474" s="255"/>
      <c r="J474" s="252"/>
      <c r="K474" s="252"/>
      <c r="L474" s="256"/>
      <c r="M474" s="257"/>
      <c r="N474" s="258"/>
      <c r="O474" s="258"/>
      <c r="P474" s="258"/>
      <c r="Q474" s="258"/>
      <c r="R474" s="258"/>
      <c r="S474" s="258"/>
      <c r="T474" s="259"/>
      <c r="AT474" s="260" t="s">
        <v>221</v>
      </c>
      <c r="AU474" s="260" t="s">
        <v>81</v>
      </c>
      <c r="AV474" s="12" t="s">
        <v>79</v>
      </c>
      <c r="AW474" s="12" t="s">
        <v>35</v>
      </c>
      <c r="AX474" s="12" t="s">
        <v>72</v>
      </c>
      <c r="AY474" s="260" t="s">
        <v>210</v>
      </c>
    </row>
    <row r="475" s="13" customFormat="1">
      <c r="B475" s="261"/>
      <c r="C475" s="262"/>
      <c r="D475" s="248" t="s">
        <v>221</v>
      </c>
      <c r="E475" s="263" t="s">
        <v>21</v>
      </c>
      <c r="F475" s="264" t="s">
        <v>79</v>
      </c>
      <c r="G475" s="262"/>
      <c r="H475" s="265">
        <v>1</v>
      </c>
      <c r="I475" s="266"/>
      <c r="J475" s="262"/>
      <c r="K475" s="262"/>
      <c r="L475" s="267"/>
      <c r="M475" s="268"/>
      <c r="N475" s="269"/>
      <c r="O475" s="269"/>
      <c r="P475" s="269"/>
      <c r="Q475" s="269"/>
      <c r="R475" s="269"/>
      <c r="S475" s="269"/>
      <c r="T475" s="270"/>
      <c r="AT475" s="271" t="s">
        <v>221</v>
      </c>
      <c r="AU475" s="271" t="s">
        <v>81</v>
      </c>
      <c r="AV475" s="13" t="s">
        <v>81</v>
      </c>
      <c r="AW475" s="13" t="s">
        <v>35</v>
      </c>
      <c r="AX475" s="13" t="s">
        <v>79</v>
      </c>
      <c r="AY475" s="271" t="s">
        <v>210</v>
      </c>
    </row>
    <row r="476" s="1" customFormat="1" ht="22.8" customHeight="1">
      <c r="B476" s="47"/>
      <c r="C476" s="236" t="s">
        <v>1292</v>
      </c>
      <c r="D476" s="236" t="s">
        <v>212</v>
      </c>
      <c r="E476" s="237" t="s">
        <v>1989</v>
      </c>
      <c r="F476" s="238" t="s">
        <v>1990</v>
      </c>
      <c r="G476" s="239" t="s">
        <v>251</v>
      </c>
      <c r="H476" s="240">
        <v>1</v>
      </c>
      <c r="I476" s="241"/>
      <c r="J476" s="242">
        <f>ROUND(I476*H476,2)</f>
        <v>0</v>
      </c>
      <c r="K476" s="238" t="s">
        <v>21</v>
      </c>
      <c r="L476" s="73"/>
      <c r="M476" s="243" t="s">
        <v>21</v>
      </c>
      <c r="N476" s="244" t="s">
        <v>43</v>
      </c>
      <c r="O476" s="48"/>
      <c r="P476" s="245">
        <f>O476*H476</f>
        <v>0</v>
      </c>
      <c r="Q476" s="245">
        <v>0.014999999999999999</v>
      </c>
      <c r="R476" s="245">
        <f>Q476*H476</f>
        <v>0.014999999999999999</v>
      </c>
      <c r="S476" s="245">
        <v>0</v>
      </c>
      <c r="T476" s="246">
        <f>S476*H476</f>
        <v>0</v>
      </c>
      <c r="AR476" s="25" t="s">
        <v>140</v>
      </c>
      <c r="AT476" s="25" t="s">
        <v>212</v>
      </c>
      <c r="AU476" s="25" t="s">
        <v>81</v>
      </c>
      <c r="AY476" s="25" t="s">
        <v>210</v>
      </c>
      <c r="BE476" s="247">
        <f>IF(N476="základní",J476,0)</f>
        <v>0</v>
      </c>
      <c r="BF476" s="247">
        <f>IF(N476="snížená",J476,0)</f>
        <v>0</v>
      </c>
      <c r="BG476" s="247">
        <f>IF(N476="zákl. přenesená",J476,0)</f>
        <v>0</v>
      </c>
      <c r="BH476" s="247">
        <f>IF(N476="sníž. přenesená",J476,0)</f>
        <v>0</v>
      </c>
      <c r="BI476" s="247">
        <f>IF(N476="nulová",J476,0)</f>
        <v>0</v>
      </c>
      <c r="BJ476" s="25" t="s">
        <v>79</v>
      </c>
      <c r="BK476" s="247">
        <f>ROUND(I476*H476,2)</f>
        <v>0</v>
      </c>
      <c r="BL476" s="25" t="s">
        <v>140</v>
      </c>
      <c r="BM476" s="25" t="s">
        <v>1991</v>
      </c>
    </row>
    <row r="477" s="12" customFormat="1">
      <c r="B477" s="251"/>
      <c r="C477" s="252"/>
      <c r="D477" s="248" t="s">
        <v>221</v>
      </c>
      <c r="E477" s="253" t="s">
        <v>21</v>
      </c>
      <c r="F477" s="254" t="s">
        <v>1988</v>
      </c>
      <c r="G477" s="252"/>
      <c r="H477" s="253" t="s">
        <v>21</v>
      </c>
      <c r="I477" s="255"/>
      <c r="J477" s="252"/>
      <c r="K477" s="252"/>
      <c r="L477" s="256"/>
      <c r="M477" s="257"/>
      <c r="N477" s="258"/>
      <c r="O477" s="258"/>
      <c r="P477" s="258"/>
      <c r="Q477" s="258"/>
      <c r="R477" s="258"/>
      <c r="S477" s="258"/>
      <c r="T477" s="259"/>
      <c r="AT477" s="260" t="s">
        <v>221</v>
      </c>
      <c r="AU477" s="260" t="s">
        <v>81</v>
      </c>
      <c r="AV477" s="12" t="s">
        <v>79</v>
      </c>
      <c r="AW477" s="12" t="s">
        <v>35</v>
      </c>
      <c r="AX477" s="12" t="s">
        <v>72</v>
      </c>
      <c r="AY477" s="260" t="s">
        <v>210</v>
      </c>
    </row>
    <row r="478" s="13" customFormat="1">
      <c r="B478" s="261"/>
      <c r="C478" s="262"/>
      <c r="D478" s="248" t="s">
        <v>221</v>
      </c>
      <c r="E478" s="263" t="s">
        <v>21</v>
      </c>
      <c r="F478" s="264" t="s">
        <v>79</v>
      </c>
      <c r="G478" s="262"/>
      <c r="H478" s="265">
        <v>1</v>
      </c>
      <c r="I478" s="266"/>
      <c r="J478" s="262"/>
      <c r="K478" s="262"/>
      <c r="L478" s="267"/>
      <c r="M478" s="268"/>
      <c r="N478" s="269"/>
      <c r="O478" s="269"/>
      <c r="P478" s="269"/>
      <c r="Q478" s="269"/>
      <c r="R478" s="269"/>
      <c r="S478" s="269"/>
      <c r="T478" s="270"/>
      <c r="AT478" s="271" t="s">
        <v>221</v>
      </c>
      <c r="AU478" s="271" t="s">
        <v>81</v>
      </c>
      <c r="AV478" s="13" t="s">
        <v>81</v>
      </c>
      <c r="AW478" s="13" t="s">
        <v>35</v>
      </c>
      <c r="AX478" s="13" t="s">
        <v>79</v>
      </c>
      <c r="AY478" s="271" t="s">
        <v>210</v>
      </c>
    </row>
    <row r="479" s="1" customFormat="1" ht="22.8" customHeight="1">
      <c r="B479" s="47"/>
      <c r="C479" s="236" t="s">
        <v>1299</v>
      </c>
      <c r="D479" s="236" t="s">
        <v>212</v>
      </c>
      <c r="E479" s="237" t="s">
        <v>1992</v>
      </c>
      <c r="F479" s="238" t="s">
        <v>1993</v>
      </c>
      <c r="G479" s="239" t="s">
        <v>251</v>
      </c>
      <c r="H479" s="240">
        <v>20</v>
      </c>
      <c r="I479" s="241"/>
      <c r="J479" s="242">
        <f>ROUND(I479*H479,2)</f>
        <v>0</v>
      </c>
      <c r="K479" s="238" t="s">
        <v>21</v>
      </c>
      <c r="L479" s="73"/>
      <c r="M479" s="243" t="s">
        <v>21</v>
      </c>
      <c r="N479" s="244" t="s">
        <v>43</v>
      </c>
      <c r="O479" s="48"/>
      <c r="P479" s="245">
        <f>O479*H479</f>
        <v>0</v>
      </c>
      <c r="Q479" s="245">
        <v>0</v>
      </c>
      <c r="R479" s="245">
        <f>Q479*H479</f>
        <v>0</v>
      </c>
      <c r="S479" s="245">
        <v>0</v>
      </c>
      <c r="T479" s="246">
        <f>S479*H479</f>
        <v>0</v>
      </c>
      <c r="AR479" s="25" t="s">
        <v>140</v>
      </c>
      <c r="AT479" s="25" t="s">
        <v>212</v>
      </c>
      <c r="AU479" s="25" t="s">
        <v>81</v>
      </c>
      <c r="AY479" s="25" t="s">
        <v>210</v>
      </c>
      <c r="BE479" s="247">
        <f>IF(N479="základní",J479,0)</f>
        <v>0</v>
      </c>
      <c r="BF479" s="247">
        <f>IF(N479="snížená",J479,0)</f>
        <v>0</v>
      </c>
      <c r="BG479" s="247">
        <f>IF(N479="zákl. přenesená",J479,0)</f>
        <v>0</v>
      </c>
      <c r="BH479" s="247">
        <f>IF(N479="sníž. přenesená",J479,0)</f>
        <v>0</v>
      </c>
      <c r="BI479" s="247">
        <f>IF(N479="nulová",J479,0)</f>
        <v>0</v>
      </c>
      <c r="BJ479" s="25" t="s">
        <v>79</v>
      </c>
      <c r="BK479" s="247">
        <f>ROUND(I479*H479,2)</f>
        <v>0</v>
      </c>
      <c r="BL479" s="25" t="s">
        <v>140</v>
      </c>
      <c r="BM479" s="25" t="s">
        <v>1994</v>
      </c>
    </row>
    <row r="480" s="12" customFormat="1">
      <c r="B480" s="251"/>
      <c r="C480" s="252"/>
      <c r="D480" s="248" t="s">
        <v>221</v>
      </c>
      <c r="E480" s="253" t="s">
        <v>21</v>
      </c>
      <c r="F480" s="254" t="s">
        <v>1979</v>
      </c>
      <c r="G480" s="252"/>
      <c r="H480" s="253" t="s">
        <v>21</v>
      </c>
      <c r="I480" s="255"/>
      <c r="J480" s="252"/>
      <c r="K480" s="252"/>
      <c r="L480" s="256"/>
      <c r="M480" s="257"/>
      <c r="N480" s="258"/>
      <c r="O480" s="258"/>
      <c r="P480" s="258"/>
      <c r="Q480" s="258"/>
      <c r="R480" s="258"/>
      <c r="S480" s="258"/>
      <c r="T480" s="259"/>
      <c r="AT480" s="260" t="s">
        <v>221</v>
      </c>
      <c r="AU480" s="260" t="s">
        <v>81</v>
      </c>
      <c r="AV480" s="12" t="s">
        <v>79</v>
      </c>
      <c r="AW480" s="12" t="s">
        <v>35</v>
      </c>
      <c r="AX480" s="12" t="s">
        <v>72</v>
      </c>
      <c r="AY480" s="260" t="s">
        <v>210</v>
      </c>
    </row>
    <row r="481" s="13" customFormat="1">
      <c r="B481" s="261"/>
      <c r="C481" s="262"/>
      <c r="D481" s="248" t="s">
        <v>221</v>
      </c>
      <c r="E481" s="263" t="s">
        <v>21</v>
      </c>
      <c r="F481" s="264" t="s">
        <v>1357</v>
      </c>
      <c r="G481" s="262"/>
      <c r="H481" s="265">
        <v>20</v>
      </c>
      <c r="I481" s="266"/>
      <c r="J481" s="262"/>
      <c r="K481" s="262"/>
      <c r="L481" s="267"/>
      <c r="M481" s="268"/>
      <c r="N481" s="269"/>
      <c r="O481" s="269"/>
      <c r="P481" s="269"/>
      <c r="Q481" s="269"/>
      <c r="R481" s="269"/>
      <c r="S481" s="269"/>
      <c r="T481" s="270"/>
      <c r="AT481" s="271" t="s">
        <v>221</v>
      </c>
      <c r="AU481" s="271" t="s">
        <v>81</v>
      </c>
      <c r="AV481" s="13" t="s">
        <v>81</v>
      </c>
      <c r="AW481" s="13" t="s">
        <v>35</v>
      </c>
      <c r="AX481" s="13" t="s">
        <v>79</v>
      </c>
      <c r="AY481" s="271" t="s">
        <v>210</v>
      </c>
    </row>
    <row r="482" s="1" customFormat="1" ht="22.8" customHeight="1">
      <c r="B482" s="47"/>
      <c r="C482" s="236" t="s">
        <v>1302</v>
      </c>
      <c r="D482" s="236" t="s">
        <v>212</v>
      </c>
      <c r="E482" s="237" t="s">
        <v>1995</v>
      </c>
      <c r="F482" s="238" t="s">
        <v>1996</v>
      </c>
      <c r="G482" s="239" t="s">
        <v>1378</v>
      </c>
      <c r="H482" s="240">
        <v>27.199999999999999</v>
      </c>
      <c r="I482" s="241"/>
      <c r="J482" s="242">
        <f>ROUND(I482*H482,2)</f>
        <v>0</v>
      </c>
      <c r="K482" s="238" t="s">
        <v>21</v>
      </c>
      <c r="L482" s="73"/>
      <c r="M482" s="243" t="s">
        <v>21</v>
      </c>
      <c r="N482" s="244" t="s">
        <v>43</v>
      </c>
      <c r="O482" s="48"/>
      <c r="P482" s="245">
        <f>O482*H482</f>
        <v>0</v>
      </c>
      <c r="Q482" s="245">
        <v>0.001</v>
      </c>
      <c r="R482" s="245">
        <f>Q482*H482</f>
        <v>0.027199999999999998</v>
      </c>
      <c r="S482" s="245">
        <v>0</v>
      </c>
      <c r="T482" s="246">
        <f>S482*H482</f>
        <v>0</v>
      </c>
      <c r="AR482" s="25" t="s">
        <v>140</v>
      </c>
      <c r="AT482" s="25" t="s">
        <v>212</v>
      </c>
      <c r="AU482" s="25" t="s">
        <v>81</v>
      </c>
      <c r="AY482" s="25" t="s">
        <v>210</v>
      </c>
      <c r="BE482" s="247">
        <f>IF(N482="základní",J482,0)</f>
        <v>0</v>
      </c>
      <c r="BF482" s="247">
        <f>IF(N482="snížená",J482,0)</f>
        <v>0</v>
      </c>
      <c r="BG482" s="247">
        <f>IF(N482="zákl. přenesená",J482,0)</f>
        <v>0</v>
      </c>
      <c r="BH482" s="247">
        <f>IF(N482="sníž. přenesená",J482,0)</f>
        <v>0</v>
      </c>
      <c r="BI482" s="247">
        <f>IF(N482="nulová",J482,0)</f>
        <v>0</v>
      </c>
      <c r="BJ482" s="25" t="s">
        <v>79</v>
      </c>
      <c r="BK482" s="247">
        <f>ROUND(I482*H482,2)</f>
        <v>0</v>
      </c>
      <c r="BL482" s="25" t="s">
        <v>140</v>
      </c>
      <c r="BM482" s="25" t="s">
        <v>1997</v>
      </c>
    </row>
    <row r="483" s="1" customFormat="1" ht="22.8" customHeight="1">
      <c r="B483" s="47"/>
      <c r="C483" s="236" t="s">
        <v>1305</v>
      </c>
      <c r="D483" s="236" t="s">
        <v>212</v>
      </c>
      <c r="E483" s="237" t="s">
        <v>1998</v>
      </c>
      <c r="F483" s="238" t="s">
        <v>1999</v>
      </c>
      <c r="G483" s="239" t="s">
        <v>1378</v>
      </c>
      <c r="H483" s="240">
        <v>64</v>
      </c>
      <c r="I483" s="241"/>
      <c r="J483" s="242">
        <f>ROUND(I483*H483,2)</f>
        <v>0</v>
      </c>
      <c r="K483" s="238" t="s">
        <v>21</v>
      </c>
      <c r="L483" s="73"/>
      <c r="M483" s="243" t="s">
        <v>21</v>
      </c>
      <c r="N483" s="244" t="s">
        <v>43</v>
      </c>
      <c r="O483" s="48"/>
      <c r="P483" s="245">
        <f>O483*H483</f>
        <v>0</v>
      </c>
      <c r="Q483" s="245">
        <v>0.001</v>
      </c>
      <c r="R483" s="245">
        <f>Q483*H483</f>
        <v>0.064000000000000001</v>
      </c>
      <c r="S483" s="245">
        <v>0</v>
      </c>
      <c r="T483" s="246">
        <f>S483*H483</f>
        <v>0</v>
      </c>
      <c r="AR483" s="25" t="s">
        <v>140</v>
      </c>
      <c r="AT483" s="25" t="s">
        <v>212</v>
      </c>
      <c r="AU483" s="25" t="s">
        <v>81</v>
      </c>
      <c r="AY483" s="25" t="s">
        <v>210</v>
      </c>
      <c r="BE483" s="247">
        <f>IF(N483="základní",J483,0)</f>
        <v>0</v>
      </c>
      <c r="BF483" s="247">
        <f>IF(N483="snížená",J483,0)</f>
        <v>0</v>
      </c>
      <c r="BG483" s="247">
        <f>IF(N483="zákl. přenesená",J483,0)</f>
        <v>0</v>
      </c>
      <c r="BH483" s="247">
        <f>IF(N483="sníž. přenesená",J483,0)</f>
        <v>0</v>
      </c>
      <c r="BI483" s="247">
        <f>IF(N483="nulová",J483,0)</f>
        <v>0</v>
      </c>
      <c r="BJ483" s="25" t="s">
        <v>79</v>
      </c>
      <c r="BK483" s="247">
        <f>ROUND(I483*H483,2)</f>
        <v>0</v>
      </c>
      <c r="BL483" s="25" t="s">
        <v>140</v>
      </c>
      <c r="BM483" s="25" t="s">
        <v>2000</v>
      </c>
    </row>
    <row r="484" s="1" customFormat="1" ht="34.2" customHeight="1">
      <c r="B484" s="47"/>
      <c r="C484" s="236" t="s">
        <v>1309</v>
      </c>
      <c r="D484" s="236" t="s">
        <v>212</v>
      </c>
      <c r="E484" s="237" t="s">
        <v>1386</v>
      </c>
      <c r="F484" s="238" t="s">
        <v>1387</v>
      </c>
      <c r="G484" s="239" t="s">
        <v>318</v>
      </c>
      <c r="H484" s="240">
        <v>5.423</v>
      </c>
      <c r="I484" s="241"/>
      <c r="J484" s="242">
        <f>ROUND(I484*H484,2)</f>
        <v>0</v>
      </c>
      <c r="K484" s="238" t="s">
        <v>216</v>
      </c>
      <c r="L484" s="73"/>
      <c r="M484" s="243" t="s">
        <v>21</v>
      </c>
      <c r="N484" s="244" t="s">
        <v>43</v>
      </c>
      <c r="O484" s="48"/>
      <c r="P484" s="245">
        <f>O484*H484</f>
        <v>0</v>
      </c>
      <c r="Q484" s="245">
        <v>0</v>
      </c>
      <c r="R484" s="245">
        <f>Q484*H484</f>
        <v>0</v>
      </c>
      <c r="S484" s="245">
        <v>0</v>
      </c>
      <c r="T484" s="246">
        <f>S484*H484</f>
        <v>0</v>
      </c>
      <c r="AR484" s="25" t="s">
        <v>140</v>
      </c>
      <c r="AT484" s="25" t="s">
        <v>212</v>
      </c>
      <c r="AU484" s="25" t="s">
        <v>81</v>
      </c>
      <c r="AY484" s="25" t="s">
        <v>210</v>
      </c>
      <c r="BE484" s="247">
        <f>IF(N484="základní",J484,0)</f>
        <v>0</v>
      </c>
      <c r="BF484" s="247">
        <f>IF(N484="snížená",J484,0)</f>
        <v>0</v>
      </c>
      <c r="BG484" s="247">
        <f>IF(N484="zákl. přenesená",J484,0)</f>
        <v>0</v>
      </c>
      <c r="BH484" s="247">
        <f>IF(N484="sníž. přenesená",J484,0)</f>
        <v>0</v>
      </c>
      <c r="BI484" s="247">
        <f>IF(N484="nulová",J484,0)</f>
        <v>0</v>
      </c>
      <c r="BJ484" s="25" t="s">
        <v>79</v>
      </c>
      <c r="BK484" s="247">
        <f>ROUND(I484*H484,2)</f>
        <v>0</v>
      </c>
      <c r="BL484" s="25" t="s">
        <v>140</v>
      </c>
      <c r="BM484" s="25" t="s">
        <v>2001</v>
      </c>
    </row>
    <row r="485" s="1" customFormat="1">
      <c r="B485" s="47"/>
      <c r="C485" s="75"/>
      <c r="D485" s="248" t="s">
        <v>219</v>
      </c>
      <c r="E485" s="75"/>
      <c r="F485" s="249" t="s">
        <v>1389</v>
      </c>
      <c r="G485" s="75"/>
      <c r="H485" s="75"/>
      <c r="I485" s="204"/>
      <c r="J485" s="75"/>
      <c r="K485" s="75"/>
      <c r="L485" s="73"/>
      <c r="M485" s="250"/>
      <c r="N485" s="48"/>
      <c r="O485" s="48"/>
      <c r="P485" s="48"/>
      <c r="Q485" s="48"/>
      <c r="R485" s="48"/>
      <c r="S485" s="48"/>
      <c r="T485" s="96"/>
      <c r="AT485" s="25" t="s">
        <v>219</v>
      </c>
      <c r="AU485" s="25" t="s">
        <v>81</v>
      </c>
    </row>
    <row r="486" s="11" customFormat="1" ht="29.88" customHeight="1">
      <c r="B486" s="220"/>
      <c r="C486" s="221"/>
      <c r="D486" s="222" t="s">
        <v>71</v>
      </c>
      <c r="E486" s="234" t="s">
        <v>2002</v>
      </c>
      <c r="F486" s="234" t="s">
        <v>2003</v>
      </c>
      <c r="G486" s="221"/>
      <c r="H486" s="221"/>
      <c r="I486" s="224"/>
      <c r="J486" s="235">
        <f>BK486</f>
        <v>0</v>
      </c>
      <c r="K486" s="221"/>
      <c r="L486" s="226"/>
      <c r="M486" s="227"/>
      <c r="N486" s="228"/>
      <c r="O486" s="228"/>
      <c r="P486" s="229">
        <f>SUM(P487:P503)</f>
        <v>0</v>
      </c>
      <c r="Q486" s="228"/>
      <c r="R486" s="229">
        <f>SUM(R487:R503)</f>
        <v>0.5388385</v>
      </c>
      <c r="S486" s="228"/>
      <c r="T486" s="230">
        <f>SUM(T487:T503)</f>
        <v>0</v>
      </c>
      <c r="AR486" s="231" t="s">
        <v>81</v>
      </c>
      <c r="AT486" s="232" t="s">
        <v>71</v>
      </c>
      <c r="AU486" s="232" t="s">
        <v>79</v>
      </c>
      <c r="AY486" s="231" t="s">
        <v>210</v>
      </c>
      <c r="BK486" s="233">
        <f>SUM(BK487:BK503)</f>
        <v>0</v>
      </c>
    </row>
    <row r="487" s="1" customFormat="1" ht="34.2" customHeight="1">
      <c r="B487" s="47"/>
      <c r="C487" s="236" t="s">
        <v>1314</v>
      </c>
      <c r="D487" s="236" t="s">
        <v>212</v>
      </c>
      <c r="E487" s="237" t="s">
        <v>2004</v>
      </c>
      <c r="F487" s="238" t="s">
        <v>2005</v>
      </c>
      <c r="G487" s="239" t="s">
        <v>215</v>
      </c>
      <c r="H487" s="240">
        <v>12.050000000000001</v>
      </c>
      <c r="I487" s="241"/>
      <c r="J487" s="242">
        <f>ROUND(I487*H487,2)</f>
        <v>0</v>
      </c>
      <c r="K487" s="238" t="s">
        <v>216</v>
      </c>
      <c r="L487" s="73"/>
      <c r="M487" s="243" t="s">
        <v>21</v>
      </c>
      <c r="N487" s="244" t="s">
        <v>43</v>
      </c>
      <c r="O487" s="48"/>
      <c r="P487" s="245">
        <f>O487*H487</f>
        <v>0</v>
      </c>
      <c r="Q487" s="245">
        <v>0.0039199999999999999</v>
      </c>
      <c r="R487" s="245">
        <f>Q487*H487</f>
        <v>0.047236</v>
      </c>
      <c r="S487" s="245">
        <v>0</v>
      </c>
      <c r="T487" s="246">
        <f>S487*H487</f>
        <v>0</v>
      </c>
      <c r="AR487" s="25" t="s">
        <v>140</v>
      </c>
      <c r="AT487" s="25" t="s">
        <v>212</v>
      </c>
      <c r="AU487" s="25" t="s">
        <v>81</v>
      </c>
      <c r="AY487" s="25" t="s">
        <v>210</v>
      </c>
      <c r="BE487" s="247">
        <f>IF(N487="základní",J487,0)</f>
        <v>0</v>
      </c>
      <c r="BF487" s="247">
        <f>IF(N487="snížená",J487,0)</f>
        <v>0</v>
      </c>
      <c r="BG487" s="247">
        <f>IF(N487="zákl. přenesená",J487,0)</f>
        <v>0</v>
      </c>
      <c r="BH487" s="247">
        <f>IF(N487="sníž. přenesená",J487,0)</f>
        <v>0</v>
      </c>
      <c r="BI487" s="247">
        <f>IF(N487="nulová",J487,0)</f>
        <v>0</v>
      </c>
      <c r="BJ487" s="25" t="s">
        <v>79</v>
      </c>
      <c r="BK487" s="247">
        <f>ROUND(I487*H487,2)</f>
        <v>0</v>
      </c>
      <c r="BL487" s="25" t="s">
        <v>140</v>
      </c>
      <c r="BM487" s="25" t="s">
        <v>2006</v>
      </c>
    </row>
    <row r="488" s="12" customFormat="1">
      <c r="B488" s="251"/>
      <c r="C488" s="252"/>
      <c r="D488" s="248" t="s">
        <v>221</v>
      </c>
      <c r="E488" s="253" t="s">
        <v>21</v>
      </c>
      <c r="F488" s="254" t="s">
        <v>1670</v>
      </c>
      <c r="G488" s="252"/>
      <c r="H488" s="253" t="s">
        <v>21</v>
      </c>
      <c r="I488" s="255"/>
      <c r="J488" s="252"/>
      <c r="K488" s="252"/>
      <c r="L488" s="256"/>
      <c r="M488" s="257"/>
      <c r="N488" s="258"/>
      <c r="O488" s="258"/>
      <c r="P488" s="258"/>
      <c r="Q488" s="258"/>
      <c r="R488" s="258"/>
      <c r="S488" s="258"/>
      <c r="T488" s="259"/>
      <c r="AT488" s="260" t="s">
        <v>221</v>
      </c>
      <c r="AU488" s="260" t="s">
        <v>81</v>
      </c>
      <c r="AV488" s="12" t="s">
        <v>79</v>
      </c>
      <c r="AW488" s="12" t="s">
        <v>35</v>
      </c>
      <c r="AX488" s="12" t="s">
        <v>72</v>
      </c>
      <c r="AY488" s="260" t="s">
        <v>210</v>
      </c>
    </row>
    <row r="489" s="13" customFormat="1">
      <c r="B489" s="261"/>
      <c r="C489" s="262"/>
      <c r="D489" s="248" t="s">
        <v>221</v>
      </c>
      <c r="E489" s="263" t="s">
        <v>21</v>
      </c>
      <c r="F489" s="264" t="s">
        <v>2007</v>
      </c>
      <c r="G489" s="262"/>
      <c r="H489" s="265">
        <v>12.050000000000001</v>
      </c>
      <c r="I489" s="266"/>
      <c r="J489" s="262"/>
      <c r="K489" s="262"/>
      <c r="L489" s="267"/>
      <c r="M489" s="268"/>
      <c r="N489" s="269"/>
      <c r="O489" s="269"/>
      <c r="P489" s="269"/>
      <c r="Q489" s="269"/>
      <c r="R489" s="269"/>
      <c r="S489" s="269"/>
      <c r="T489" s="270"/>
      <c r="AT489" s="271" t="s">
        <v>221</v>
      </c>
      <c r="AU489" s="271" t="s">
        <v>81</v>
      </c>
      <c r="AV489" s="13" t="s">
        <v>81</v>
      </c>
      <c r="AW489" s="13" t="s">
        <v>35</v>
      </c>
      <c r="AX489" s="13" t="s">
        <v>79</v>
      </c>
      <c r="AY489" s="271" t="s">
        <v>210</v>
      </c>
    </row>
    <row r="490" s="1" customFormat="1" ht="22.8" customHeight="1">
      <c r="B490" s="47"/>
      <c r="C490" s="284" t="s">
        <v>1318</v>
      </c>
      <c r="D490" s="284" t="s">
        <v>328</v>
      </c>
      <c r="E490" s="285" t="s">
        <v>2008</v>
      </c>
      <c r="F490" s="286" t="s">
        <v>2009</v>
      </c>
      <c r="G490" s="287" t="s">
        <v>215</v>
      </c>
      <c r="H490" s="288">
        <v>13.255000000000001</v>
      </c>
      <c r="I490" s="289"/>
      <c r="J490" s="290">
        <f>ROUND(I490*H490,2)</f>
        <v>0</v>
      </c>
      <c r="K490" s="286" t="s">
        <v>216</v>
      </c>
      <c r="L490" s="291"/>
      <c r="M490" s="292" t="s">
        <v>21</v>
      </c>
      <c r="N490" s="293" t="s">
        <v>43</v>
      </c>
      <c r="O490" s="48"/>
      <c r="P490" s="245">
        <f>O490*H490</f>
        <v>0</v>
      </c>
      <c r="Q490" s="245">
        <v>0.019199999999999998</v>
      </c>
      <c r="R490" s="245">
        <f>Q490*H490</f>
        <v>0.254496</v>
      </c>
      <c r="S490" s="245">
        <v>0</v>
      </c>
      <c r="T490" s="246">
        <f>S490*H490</f>
        <v>0</v>
      </c>
      <c r="AR490" s="25" t="s">
        <v>400</v>
      </c>
      <c r="AT490" s="25" t="s">
        <v>328</v>
      </c>
      <c r="AU490" s="25" t="s">
        <v>81</v>
      </c>
      <c r="AY490" s="25" t="s">
        <v>210</v>
      </c>
      <c r="BE490" s="247">
        <f>IF(N490="základní",J490,0)</f>
        <v>0</v>
      </c>
      <c r="BF490" s="247">
        <f>IF(N490="snížená",J490,0)</f>
        <v>0</v>
      </c>
      <c r="BG490" s="247">
        <f>IF(N490="zákl. přenesená",J490,0)</f>
        <v>0</v>
      </c>
      <c r="BH490" s="247">
        <f>IF(N490="sníž. přenesená",J490,0)</f>
        <v>0</v>
      </c>
      <c r="BI490" s="247">
        <f>IF(N490="nulová",J490,0)</f>
        <v>0</v>
      </c>
      <c r="BJ490" s="25" t="s">
        <v>79</v>
      </c>
      <c r="BK490" s="247">
        <f>ROUND(I490*H490,2)</f>
        <v>0</v>
      </c>
      <c r="BL490" s="25" t="s">
        <v>140</v>
      </c>
      <c r="BM490" s="25" t="s">
        <v>2010</v>
      </c>
    </row>
    <row r="491" s="13" customFormat="1">
      <c r="B491" s="261"/>
      <c r="C491" s="262"/>
      <c r="D491" s="248" t="s">
        <v>221</v>
      </c>
      <c r="E491" s="262"/>
      <c r="F491" s="264" t="s">
        <v>2011</v>
      </c>
      <c r="G491" s="262"/>
      <c r="H491" s="265">
        <v>13.255000000000001</v>
      </c>
      <c r="I491" s="266"/>
      <c r="J491" s="262"/>
      <c r="K491" s="262"/>
      <c r="L491" s="267"/>
      <c r="M491" s="268"/>
      <c r="N491" s="269"/>
      <c r="O491" s="269"/>
      <c r="P491" s="269"/>
      <c r="Q491" s="269"/>
      <c r="R491" s="269"/>
      <c r="S491" s="269"/>
      <c r="T491" s="270"/>
      <c r="AT491" s="271" t="s">
        <v>221</v>
      </c>
      <c r="AU491" s="271" t="s">
        <v>81</v>
      </c>
      <c r="AV491" s="13" t="s">
        <v>81</v>
      </c>
      <c r="AW491" s="13" t="s">
        <v>6</v>
      </c>
      <c r="AX491" s="13" t="s">
        <v>79</v>
      </c>
      <c r="AY491" s="271" t="s">
        <v>210</v>
      </c>
    </row>
    <row r="492" s="1" customFormat="1" ht="22.8" customHeight="1">
      <c r="B492" s="47"/>
      <c r="C492" s="236" t="s">
        <v>1321</v>
      </c>
      <c r="D492" s="236" t="s">
        <v>212</v>
      </c>
      <c r="E492" s="237" t="s">
        <v>2012</v>
      </c>
      <c r="F492" s="238" t="s">
        <v>2013</v>
      </c>
      <c r="G492" s="239" t="s">
        <v>215</v>
      </c>
      <c r="H492" s="240">
        <v>12.050000000000001</v>
      </c>
      <c r="I492" s="241"/>
      <c r="J492" s="242">
        <f>ROUND(I492*H492,2)</f>
        <v>0</v>
      </c>
      <c r="K492" s="238" t="s">
        <v>216</v>
      </c>
      <c r="L492" s="73"/>
      <c r="M492" s="243" t="s">
        <v>21</v>
      </c>
      <c r="N492" s="244" t="s">
        <v>43</v>
      </c>
      <c r="O492" s="48"/>
      <c r="P492" s="245">
        <f>O492*H492</f>
        <v>0</v>
      </c>
      <c r="Q492" s="245">
        <v>0</v>
      </c>
      <c r="R492" s="245">
        <f>Q492*H492</f>
        <v>0</v>
      </c>
      <c r="S492" s="245">
        <v>0</v>
      </c>
      <c r="T492" s="246">
        <f>S492*H492</f>
        <v>0</v>
      </c>
      <c r="AR492" s="25" t="s">
        <v>140</v>
      </c>
      <c r="AT492" s="25" t="s">
        <v>212</v>
      </c>
      <c r="AU492" s="25" t="s">
        <v>81</v>
      </c>
      <c r="AY492" s="25" t="s">
        <v>210</v>
      </c>
      <c r="BE492" s="247">
        <f>IF(N492="základní",J492,0)</f>
        <v>0</v>
      </c>
      <c r="BF492" s="247">
        <f>IF(N492="snížená",J492,0)</f>
        <v>0</v>
      </c>
      <c r="BG492" s="247">
        <f>IF(N492="zákl. přenesená",J492,0)</f>
        <v>0</v>
      </c>
      <c r="BH492" s="247">
        <f>IF(N492="sníž. přenesená",J492,0)</f>
        <v>0</v>
      </c>
      <c r="BI492" s="247">
        <f>IF(N492="nulová",J492,0)</f>
        <v>0</v>
      </c>
      <c r="BJ492" s="25" t="s">
        <v>79</v>
      </c>
      <c r="BK492" s="247">
        <f>ROUND(I492*H492,2)</f>
        <v>0</v>
      </c>
      <c r="BL492" s="25" t="s">
        <v>140</v>
      </c>
      <c r="BM492" s="25" t="s">
        <v>2014</v>
      </c>
    </row>
    <row r="493" s="1" customFormat="1" ht="14.4" customHeight="1">
      <c r="B493" s="47"/>
      <c r="C493" s="236" t="s">
        <v>1323</v>
      </c>
      <c r="D493" s="236" t="s">
        <v>212</v>
      </c>
      <c r="E493" s="237" t="s">
        <v>2015</v>
      </c>
      <c r="F493" s="238" t="s">
        <v>2016</v>
      </c>
      <c r="G493" s="239" t="s">
        <v>215</v>
      </c>
      <c r="H493" s="240">
        <v>12.050000000000001</v>
      </c>
      <c r="I493" s="241"/>
      <c r="J493" s="242">
        <f>ROUND(I493*H493,2)</f>
        <v>0</v>
      </c>
      <c r="K493" s="238" t="s">
        <v>216</v>
      </c>
      <c r="L493" s="73"/>
      <c r="M493" s="243" t="s">
        <v>21</v>
      </c>
      <c r="N493" s="244" t="s">
        <v>43</v>
      </c>
      <c r="O493" s="48"/>
      <c r="P493" s="245">
        <f>O493*H493</f>
        <v>0</v>
      </c>
      <c r="Q493" s="245">
        <v>0.00029999999999999997</v>
      </c>
      <c r="R493" s="245">
        <f>Q493*H493</f>
        <v>0.0036149999999999997</v>
      </c>
      <c r="S493" s="245">
        <v>0</v>
      </c>
      <c r="T493" s="246">
        <f>S493*H493</f>
        <v>0</v>
      </c>
      <c r="AR493" s="25" t="s">
        <v>140</v>
      </c>
      <c r="AT493" s="25" t="s">
        <v>212</v>
      </c>
      <c r="AU493" s="25" t="s">
        <v>81</v>
      </c>
      <c r="AY493" s="25" t="s">
        <v>210</v>
      </c>
      <c r="BE493" s="247">
        <f>IF(N493="základní",J493,0)</f>
        <v>0</v>
      </c>
      <c r="BF493" s="247">
        <f>IF(N493="snížená",J493,0)</f>
        <v>0</v>
      </c>
      <c r="BG493" s="247">
        <f>IF(N493="zákl. přenesená",J493,0)</f>
        <v>0</v>
      </c>
      <c r="BH493" s="247">
        <f>IF(N493="sníž. přenesená",J493,0)</f>
        <v>0</v>
      </c>
      <c r="BI493" s="247">
        <f>IF(N493="nulová",J493,0)</f>
        <v>0</v>
      </c>
      <c r="BJ493" s="25" t="s">
        <v>79</v>
      </c>
      <c r="BK493" s="247">
        <f>ROUND(I493*H493,2)</f>
        <v>0</v>
      </c>
      <c r="BL493" s="25" t="s">
        <v>140</v>
      </c>
      <c r="BM493" s="25" t="s">
        <v>2017</v>
      </c>
    </row>
    <row r="494" s="1" customFormat="1">
      <c r="B494" s="47"/>
      <c r="C494" s="75"/>
      <c r="D494" s="248" t="s">
        <v>219</v>
      </c>
      <c r="E494" s="75"/>
      <c r="F494" s="249" t="s">
        <v>2018</v>
      </c>
      <c r="G494" s="75"/>
      <c r="H494" s="75"/>
      <c r="I494" s="204"/>
      <c r="J494" s="75"/>
      <c r="K494" s="75"/>
      <c r="L494" s="73"/>
      <c r="M494" s="250"/>
      <c r="N494" s="48"/>
      <c r="O494" s="48"/>
      <c r="P494" s="48"/>
      <c r="Q494" s="48"/>
      <c r="R494" s="48"/>
      <c r="S494" s="48"/>
      <c r="T494" s="96"/>
      <c r="AT494" s="25" t="s">
        <v>219</v>
      </c>
      <c r="AU494" s="25" t="s">
        <v>81</v>
      </c>
    </row>
    <row r="495" s="1" customFormat="1" ht="14.4" customHeight="1">
      <c r="B495" s="47"/>
      <c r="C495" s="236" t="s">
        <v>1328</v>
      </c>
      <c r="D495" s="236" t="s">
        <v>212</v>
      </c>
      <c r="E495" s="237" t="s">
        <v>2019</v>
      </c>
      <c r="F495" s="238" t="s">
        <v>2020</v>
      </c>
      <c r="G495" s="239" t="s">
        <v>251</v>
      </c>
      <c r="H495" s="240">
        <v>20</v>
      </c>
      <c r="I495" s="241"/>
      <c r="J495" s="242">
        <f>ROUND(I495*H495,2)</f>
        <v>0</v>
      </c>
      <c r="K495" s="238" t="s">
        <v>216</v>
      </c>
      <c r="L495" s="73"/>
      <c r="M495" s="243" t="s">
        <v>21</v>
      </c>
      <c r="N495" s="244" t="s">
        <v>43</v>
      </c>
      <c r="O495" s="48"/>
      <c r="P495" s="245">
        <f>O495*H495</f>
        <v>0</v>
      </c>
      <c r="Q495" s="245">
        <v>3.0000000000000001E-05</v>
      </c>
      <c r="R495" s="245">
        <f>Q495*H495</f>
        <v>0.00060000000000000006</v>
      </c>
      <c r="S495" s="245">
        <v>0</v>
      </c>
      <c r="T495" s="246">
        <f>S495*H495</f>
        <v>0</v>
      </c>
      <c r="AR495" s="25" t="s">
        <v>140</v>
      </c>
      <c r="AT495" s="25" t="s">
        <v>212</v>
      </c>
      <c r="AU495" s="25" t="s">
        <v>81</v>
      </c>
      <c r="AY495" s="25" t="s">
        <v>210</v>
      </c>
      <c r="BE495" s="247">
        <f>IF(N495="základní",J495,0)</f>
        <v>0</v>
      </c>
      <c r="BF495" s="247">
        <f>IF(N495="snížená",J495,0)</f>
        <v>0</v>
      </c>
      <c r="BG495" s="247">
        <f>IF(N495="zákl. přenesená",J495,0)</f>
        <v>0</v>
      </c>
      <c r="BH495" s="247">
        <f>IF(N495="sníž. přenesená",J495,0)</f>
        <v>0</v>
      </c>
      <c r="BI495" s="247">
        <f>IF(N495="nulová",J495,0)</f>
        <v>0</v>
      </c>
      <c r="BJ495" s="25" t="s">
        <v>79</v>
      </c>
      <c r="BK495" s="247">
        <f>ROUND(I495*H495,2)</f>
        <v>0</v>
      </c>
      <c r="BL495" s="25" t="s">
        <v>140</v>
      </c>
      <c r="BM495" s="25" t="s">
        <v>2021</v>
      </c>
    </row>
    <row r="496" s="1" customFormat="1">
      <c r="B496" s="47"/>
      <c r="C496" s="75"/>
      <c r="D496" s="248" t="s">
        <v>219</v>
      </c>
      <c r="E496" s="75"/>
      <c r="F496" s="249" t="s">
        <v>2018</v>
      </c>
      <c r="G496" s="75"/>
      <c r="H496" s="75"/>
      <c r="I496" s="204"/>
      <c r="J496" s="75"/>
      <c r="K496" s="75"/>
      <c r="L496" s="73"/>
      <c r="M496" s="250"/>
      <c r="N496" s="48"/>
      <c r="O496" s="48"/>
      <c r="P496" s="48"/>
      <c r="Q496" s="48"/>
      <c r="R496" s="48"/>
      <c r="S496" s="48"/>
      <c r="T496" s="96"/>
      <c r="AT496" s="25" t="s">
        <v>219</v>
      </c>
      <c r="AU496" s="25" t="s">
        <v>81</v>
      </c>
    </row>
    <row r="497" s="1" customFormat="1" ht="14.4" customHeight="1">
      <c r="B497" s="47"/>
      <c r="C497" s="236" t="s">
        <v>1332</v>
      </c>
      <c r="D497" s="236" t="s">
        <v>212</v>
      </c>
      <c r="E497" s="237" t="s">
        <v>2022</v>
      </c>
      <c r="F497" s="238" t="s">
        <v>2023</v>
      </c>
      <c r="G497" s="239" t="s">
        <v>391</v>
      </c>
      <c r="H497" s="240">
        <v>12</v>
      </c>
      <c r="I497" s="241"/>
      <c r="J497" s="242">
        <f>ROUND(I497*H497,2)</f>
        <v>0</v>
      </c>
      <c r="K497" s="238" t="s">
        <v>216</v>
      </c>
      <c r="L497" s="73"/>
      <c r="M497" s="243" t="s">
        <v>21</v>
      </c>
      <c r="N497" s="244" t="s">
        <v>43</v>
      </c>
      <c r="O497" s="48"/>
      <c r="P497" s="245">
        <f>O497*H497</f>
        <v>0</v>
      </c>
      <c r="Q497" s="245">
        <v>0</v>
      </c>
      <c r="R497" s="245">
        <f>Q497*H497</f>
        <v>0</v>
      </c>
      <c r="S497" s="245">
        <v>0</v>
      </c>
      <c r="T497" s="246">
        <f>S497*H497</f>
        <v>0</v>
      </c>
      <c r="AR497" s="25" t="s">
        <v>140</v>
      </c>
      <c r="AT497" s="25" t="s">
        <v>212</v>
      </c>
      <c r="AU497" s="25" t="s">
        <v>81</v>
      </c>
      <c r="AY497" s="25" t="s">
        <v>210</v>
      </c>
      <c r="BE497" s="247">
        <f>IF(N497="základní",J497,0)</f>
        <v>0</v>
      </c>
      <c r="BF497" s="247">
        <f>IF(N497="snížená",J497,0)</f>
        <v>0</v>
      </c>
      <c r="BG497" s="247">
        <f>IF(N497="zákl. přenesená",J497,0)</f>
        <v>0</v>
      </c>
      <c r="BH497" s="247">
        <f>IF(N497="sníž. přenesená",J497,0)</f>
        <v>0</v>
      </c>
      <c r="BI497" s="247">
        <f>IF(N497="nulová",J497,0)</f>
        <v>0</v>
      </c>
      <c r="BJ497" s="25" t="s">
        <v>79</v>
      </c>
      <c r="BK497" s="247">
        <f>ROUND(I497*H497,2)</f>
        <v>0</v>
      </c>
      <c r="BL497" s="25" t="s">
        <v>140</v>
      </c>
      <c r="BM497" s="25" t="s">
        <v>2024</v>
      </c>
    </row>
    <row r="498" s="1" customFormat="1">
      <c r="B498" s="47"/>
      <c r="C498" s="75"/>
      <c r="D498" s="248" t="s">
        <v>219</v>
      </c>
      <c r="E498" s="75"/>
      <c r="F498" s="249" t="s">
        <v>2018</v>
      </c>
      <c r="G498" s="75"/>
      <c r="H498" s="75"/>
      <c r="I498" s="204"/>
      <c r="J498" s="75"/>
      <c r="K498" s="75"/>
      <c r="L498" s="73"/>
      <c r="M498" s="250"/>
      <c r="N498" s="48"/>
      <c r="O498" s="48"/>
      <c r="P498" s="48"/>
      <c r="Q498" s="48"/>
      <c r="R498" s="48"/>
      <c r="S498" s="48"/>
      <c r="T498" s="96"/>
      <c r="AT498" s="25" t="s">
        <v>219</v>
      </c>
      <c r="AU498" s="25" t="s">
        <v>81</v>
      </c>
    </row>
    <row r="499" s="1" customFormat="1" ht="34.2" customHeight="1">
      <c r="B499" s="47"/>
      <c r="C499" s="236" t="s">
        <v>1336</v>
      </c>
      <c r="D499" s="236" t="s">
        <v>212</v>
      </c>
      <c r="E499" s="237" t="s">
        <v>2025</v>
      </c>
      <c r="F499" s="238" t="s">
        <v>2026</v>
      </c>
      <c r="G499" s="239" t="s">
        <v>215</v>
      </c>
      <c r="H499" s="240">
        <v>45.664999999999999</v>
      </c>
      <c r="I499" s="241"/>
      <c r="J499" s="242">
        <f>ROUND(I499*H499,2)</f>
        <v>0</v>
      </c>
      <c r="K499" s="238" t="s">
        <v>21</v>
      </c>
      <c r="L499" s="73"/>
      <c r="M499" s="243" t="s">
        <v>21</v>
      </c>
      <c r="N499" s="244" t="s">
        <v>43</v>
      </c>
      <c r="O499" s="48"/>
      <c r="P499" s="245">
        <f>O499*H499</f>
        <v>0</v>
      </c>
      <c r="Q499" s="245">
        <v>0.0051000000000000004</v>
      </c>
      <c r="R499" s="245">
        <f>Q499*H499</f>
        <v>0.2328915</v>
      </c>
      <c r="S499" s="245">
        <v>0</v>
      </c>
      <c r="T499" s="246">
        <f>S499*H499</f>
        <v>0</v>
      </c>
      <c r="AR499" s="25" t="s">
        <v>140</v>
      </c>
      <c r="AT499" s="25" t="s">
        <v>212</v>
      </c>
      <c r="AU499" s="25" t="s">
        <v>81</v>
      </c>
      <c r="AY499" s="25" t="s">
        <v>210</v>
      </c>
      <c r="BE499" s="247">
        <f>IF(N499="základní",J499,0)</f>
        <v>0</v>
      </c>
      <c r="BF499" s="247">
        <f>IF(N499="snížená",J499,0)</f>
        <v>0</v>
      </c>
      <c r="BG499" s="247">
        <f>IF(N499="zákl. přenesená",J499,0)</f>
        <v>0</v>
      </c>
      <c r="BH499" s="247">
        <f>IF(N499="sníž. přenesená",J499,0)</f>
        <v>0</v>
      </c>
      <c r="BI499" s="247">
        <f>IF(N499="nulová",J499,0)</f>
        <v>0</v>
      </c>
      <c r="BJ499" s="25" t="s">
        <v>79</v>
      </c>
      <c r="BK499" s="247">
        <f>ROUND(I499*H499,2)</f>
        <v>0</v>
      </c>
      <c r="BL499" s="25" t="s">
        <v>140</v>
      </c>
      <c r="BM499" s="25" t="s">
        <v>2027</v>
      </c>
    </row>
    <row r="500" s="12" customFormat="1">
      <c r="B500" s="251"/>
      <c r="C500" s="252"/>
      <c r="D500" s="248" t="s">
        <v>221</v>
      </c>
      <c r="E500" s="253" t="s">
        <v>21</v>
      </c>
      <c r="F500" s="254" t="s">
        <v>1670</v>
      </c>
      <c r="G500" s="252"/>
      <c r="H500" s="253" t="s">
        <v>21</v>
      </c>
      <c r="I500" s="255"/>
      <c r="J500" s="252"/>
      <c r="K500" s="252"/>
      <c r="L500" s="256"/>
      <c r="M500" s="257"/>
      <c r="N500" s="258"/>
      <c r="O500" s="258"/>
      <c r="P500" s="258"/>
      <c r="Q500" s="258"/>
      <c r="R500" s="258"/>
      <c r="S500" s="258"/>
      <c r="T500" s="259"/>
      <c r="AT500" s="260" t="s">
        <v>221</v>
      </c>
      <c r="AU500" s="260" t="s">
        <v>81</v>
      </c>
      <c r="AV500" s="12" t="s">
        <v>79</v>
      </c>
      <c r="AW500" s="12" t="s">
        <v>35</v>
      </c>
      <c r="AX500" s="12" t="s">
        <v>72</v>
      </c>
      <c r="AY500" s="260" t="s">
        <v>210</v>
      </c>
    </row>
    <row r="501" s="13" customFormat="1">
      <c r="B501" s="261"/>
      <c r="C501" s="262"/>
      <c r="D501" s="248" t="s">
        <v>221</v>
      </c>
      <c r="E501" s="263" t="s">
        <v>21</v>
      </c>
      <c r="F501" s="264" t="s">
        <v>2028</v>
      </c>
      <c r="G501" s="262"/>
      <c r="H501" s="265">
        <v>45.664999999999999</v>
      </c>
      <c r="I501" s="266"/>
      <c r="J501" s="262"/>
      <c r="K501" s="262"/>
      <c r="L501" s="267"/>
      <c r="M501" s="268"/>
      <c r="N501" s="269"/>
      <c r="O501" s="269"/>
      <c r="P501" s="269"/>
      <c r="Q501" s="269"/>
      <c r="R501" s="269"/>
      <c r="S501" s="269"/>
      <c r="T501" s="270"/>
      <c r="AT501" s="271" t="s">
        <v>221</v>
      </c>
      <c r="AU501" s="271" t="s">
        <v>81</v>
      </c>
      <c r="AV501" s="13" t="s">
        <v>81</v>
      </c>
      <c r="AW501" s="13" t="s">
        <v>35</v>
      </c>
      <c r="AX501" s="13" t="s">
        <v>79</v>
      </c>
      <c r="AY501" s="271" t="s">
        <v>210</v>
      </c>
    </row>
    <row r="502" s="1" customFormat="1" ht="34.2" customHeight="1">
      <c r="B502" s="47"/>
      <c r="C502" s="236" t="s">
        <v>1342</v>
      </c>
      <c r="D502" s="236" t="s">
        <v>212</v>
      </c>
      <c r="E502" s="237" t="s">
        <v>2029</v>
      </c>
      <c r="F502" s="238" t="s">
        <v>2030</v>
      </c>
      <c r="G502" s="239" t="s">
        <v>318</v>
      </c>
      <c r="H502" s="240">
        <v>0.53900000000000003</v>
      </c>
      <c r="I502" s="241"/>
      <c r="J502" s="242">
        <f>ROUND(I502*H502,2)</f>
        <v>0</v>
      </c>
      <c r="K502" s="238" t="s">
        <v>216</v>
      </c>
      <c r="L502" s="73"/>
      <c r="M502" s="243" t="s">
        <v>21</v>
      </c>
      <c r="N502" s="244" t="s">
        <v>43</v>
      </c>
      <c r="O502" s="48"/>
      <c r="P502" s="245">
        <f>O502*H502</f>
        <v>0</v>
      </c>
      <c r="Q502" s="245">
        <v>0</v>
      </c>
      <c r="R502" s="245">
        <f>Q502*H502</f>
        <v>0</v>
      </c>
      <c r="S502" s="245">
        <v>0</v>
      </c>
      <c r="T502" s="246">
        <f>S502*H502</f>
        <v>0</v>
      </c>
      <c r="AR502" s="25" t="s">
        <v>140</v>
      </c>
      <c r="AT502" s="25" t="s">
        <v>212</v>
      </c>
      <c r="AU502" s="25" t="s">
        <v>81</v>
      </c>
      <c r="AY502" s="25" t="s">
        <v>210</v>
      </c>
      <c r="BE502" s="247">
        <f>IF(N502="základní",J502,0)</f>
        <v>0</v>
      </c>
      <c r="BF502" s="247">
        <f>IF(N502="snížená",J502,0)</f>
        <v>0</v>
      </c>
      <c r="BG502" s="247">
        <f>IF(N502="zákl. přenesená",J502,0)</f>
        <v>0</v>
      </c>
      <c r="BH502" s="247">
        <f>IF(N502="sníž. přenesená",J502,0)</f>
        <v>0</v>
      </c>
      <c r="BI502" s="247">
        <f>IF(N502="nulová",J502,0)</f>
        <v>0</v>
      </c>
      <c r="BJ502" s="25" t="s">
        <v>79</v>
      </c>
      <c r="BK502" s="247">
        <f>ROUND(I502*H502,2)</f>
        <v>0</v>
      </c>
      <c r="BL502" s="25" t="s">
        <v>140</v>
      </c>
      <c r="BM502" s="25" t="s">
        <v>2031</v>
      </c>
    </row>
    <row r="503" s="1" customFormat="1">
      <c r="B503" s="47"/>
      <c r="C503" s="75"/>
      <c r="D503" s="248" t="s">
        <v>219</v>
      </c>
      <c r="E503" s="75"/>
      <c r="F503" s="249" t="s">
        <v>696</v>
      </c>
      <c r="G503" s="75"/>
      <c r="H503" s="75"/>
      <c r="I503" s="204"/>
      <c r="J503" s="75"/>
      <c r="K503" s="75"/>
      <c r="L503" s="73"/>
      <c r="M503" s="250"/>
      <c r="N503" s="48"/>
      <c r="O503" s="48"/>
      <c r="P503" s="48"/>
      <c r="Q503" s="48"/>
      <c r="R503" s="48"/>
      <c r="S503" s="48"/>
      <c r="T503" s="96"/>
      <c r="AT503" s="25" t="s">
        <v>219</v>
      </c>
      <c r="AU503" s="25" t="s">
        <v>81</v>
      </c>
    </row>
    <row r="504" s="11" customFormat="1" ht="29.88" customHeight="1">
      <c r="B504" s="220"/>
      <c r="C504" s="221"/>
      <c r="D504" s="222" t="s">
        <v>71</v>
      </c>
      <c r="E504" s="234" t="s">
        <v>2032</v>
      </c>
      <c r="F504" s="234" t="s">
        <v>2033</v>
      </c>
      <c r="G504" s="221"/>
      <c r="H504" s="221"/>
      <c r="I504" s="224"/>
      <c r="J504" s="235">
        <f>BK504</f>
        <v>0</v>
      </c>
      <c r="K504" s="221"/>
      <c r="L504" s="226"/>
      <c r="M504" s="227"/>
      <c r="N504" s="228"/>
      <c r="O504" s="228"/>
      <c r="P504" s="229">
        <f>SUM(P505:P519)</f>
        <v>0</v>
      </c>
      <c r="Q504" s="228"/>
      <c r="R504" s="229">
        <f>SUM(R505:R519)</f>
        <v>0.22454825000000001</v>
      </c>
      <c r="S504" s="228"/>
      <c r="T504" s="230">
        <f>SUM(T505:T519)</f>
        <v>0</v>
      </c>
      <c r="AR504" s="231" t="s">
        <v>81</v>
      </c>
      <c r="AT504" s="232" t="s">
        <v>71</v>
      </c>
      <c r="AU504" s="232" t="s">
        <v>79</v>
      </c>
      <c r="AY504" s="231" t="s">
        <v>210</v>
      </c>
      <c r="BK504" s="233">
        <f>SUM(BK505:BK519)</f>
        <v>0</v>
      </c>
    </row>
    <row r="505" s="1" customFormat="1" ht="14.4" customHeight="1">
      <c r="B505" s="47"/>
      <c r="C505" s="236" t="s">
        <v>1347</v>
      </c>
      <c r="D505" s="236" t="s">
        <v>212</v>
      </c>
      <c r="E505" s="237" t="s">
        <v>2034</v>
      </c>
      <c r="F505" s="238" t="s">
        <v>2035</v>
      </c>
      <c r="G505" s="239" t="s">
        <v>215</v>
      </c>
      <c r="H505" s="240">
        <v>50.5</v>
      </c>
      <c r="I505" s="241"/>
      <c r="J505" s="242">
        <f>ROUND(I505*H505,2)</f>
        <v>0</v>
      </c>
      <c r="K505" s="238" t="s">
        <v>216</v>
      </c>
      <c r="L505" s="73"/>
      <c r="M505" s="243" t="s">
        <v>21</v>
      </c>
      <c r="N505" s="244" t="s">
        <v>43</v>
      </c>
      <c r="O505" s="48"/>
      <c r="P505" s="245">
        <f>O505*H505</f>
        <v>0</v>
      </c>
      <c r="Q505" s="245">
        <v>0</v>
      </c>
      <c r="R505" s="245">
        <f>Q505*H505</f>
        <v>0</v>
      </c>
      <c r="S505" s="245">
        <v>0</v>
      </c>
      <c r="T505" s="246">
        <f>S505*H505</f>
        <v>0</v>
      </c>
      <c r="AR505" s="25" t="s">
        <v>140</v>
      </c>
      <c r="AT505" s="25" t="s">
        <v>212</v>
      </c>
      <c r="AU505" s="25" t="s">
        <v>81</v>
      </c>
      <c r="AY505" s="25" t="s">
        <v>210</v>
      </c>
      <c r="BE505" s="247">
        <f>IF(N505="základní",J505,0)</f>
        <v>0</v>
      </c>
      <c r="BF505" s="247">
        <f>IF(N505="snížená",J505,0)</f>
        <v>0</v>
      </c>
      <c r="BG505" s="247">
        <f>IF(N505="zákl. přenesená",J505,0)</f>
        <v>0</v>
      </c>
      <c r="BH505" s="247">
        <f>IF(N505="sníž. přenesená",J505,0)</f>
        <v>0</v>
      </c>
      <c r="BI505" s="247">
        <f>IF(N505="nulová",J505,0)</f>
        <v>0</v>
      </c>
      <c r="BJ505" s="25" t="s">
        <v>79</v>
      </c>
      <c r="BK505" s="247">
        <f>ROUND(I505*H505,2)</f>
        <v>0</v>
      </c>
      <c r="BL505" s="25" t="s">
        <v>140</v>
      </c>
      <c r="BM505" s="25" t="s">
        <v>2036</v>
      </c>
    </row>
    <row r="506" s="1" customFormat="1">
      <c r="B506" s="47"/>
      <c r="C506" s="75"/>
      <c r="D506" s="248" t="s">
        <v>219</v>
      </c>
      <c r="E506" s="75"/>
      <c r="F506" s="249" t="s">
        <v>2037</v>
      </c>
      <c r="G506" s="75"/>
      <c r="H506" s="75"/>
      <c r="I506" s="204"/>
      <c r="J506" s="75"/>
      <c r="K506" s="75"/>
      <c r="L506" s="73"/>
      <c r="M506" s="250"/>
      <c r="N506" s="48"/>
      <c r="O506" s="48"/>
      <c r="P506" s="48"/>
      <c r="Q506" s="48"/>
      <c r="R506" s="48"/>
      <c r="S506" s="48"/>
      <c r="T506" s="96"/>
      <c r="AT506" s="25" t="s">
        <v>219</v>
      </c>
      <c r="AU506" s="25" t="s">
        <v>81</v>
      </c>
    </row>
    <row r="507" s="12" customFormat="1">
      <c r="B507" s="251"/>
      <c r="C507" s="252"/>
      <c r="D507" s="248" t="s">
        <v>221</v>
      </c>
      <c r="E507" s="253" t="s">
        <v>21</v>
      </c>
      <c r="F507" s="254" t="s">
        <v>1670</v>
      </c>
      <c r="G507" s="252"/>
      <c r="H507" s="253" t="s">
        <v>21</v>
      </c>
      <c r="I507" s="255"/>
      <c r="J507" s="252"/>
      <c r="K507" s="252"/>
      <c r="L507" s="256"/>
      <c r="M507" s="257"/>
      <c r="N507" s="258"/>
      <c r="O507" s="258"/>
      <c r="P507" s="258"/>
      <c r="Q507" s="258"/>
      <c r="R507" s="258"/>
      <c r="S507" s="258"/>
      <c r="T507" s="259"/>
      <c r="AT507" s="260" t="s">
        <v>221</v>
      </c>
      <c r="AU507" s="260" t="s">
        <v>81</v>
      </c>
      <c r="AV507" s="12" t="s">
        <v>79</v>
      </c>
      <c r="AW507" s="12" t="s">
        <v>35</v>
      </c>
      <c r="AX507" s="12" t="s">
        <v>72</v>
      </c>
      <c r="AY507" s="260" t="s">
        <v>210</v>
      </c>
    </row>
    <row r="508" s="13" customFormat="1">
      <c r="B508" s="261"/>
      <c r="C508" s="262"/>
      <c r="D508" s="248" t="s">
        <v>221</v>
      </c>
      <c r="E508" s="263" t="s">
        <v>21</v>
      </c>
      <c r="F508" s="264" t="s">
        <v>2038</v>
      </c>
      <c r="G508" s="262"/>
      <c r="H508" s="265">
        <v>50.5</v>
      </c>
      <c r="I508" s="266"/>
      <c r="J508" s="262"/>
      <c r="K508" s="262"/>
      <c r="L508" s="267"/>
      <c r="M508" s="268"/>
      <c r="N508" s="269"/>
      <c r="O508" s="269"/>
      <c r="P508" s="269"/>
      <c r="Q508" s="269"/>
      <c r="R508" s="269"/>
      <c r="S508" s="269"/>
      <c r="T508" s="270"/>
      <c r="AT508" s="271" t="s">
        <v>221</v>
      </c>
      <c r="AU508" s="271" t="s">
        <v>81</v>
      </c>
      <c r="AV508" s="13" t="s">
        <v>81</v>
      </c>
      <c r="AW508" s="13" t="s">
        <v>35</v>
      </c>
      <c r="AX508" s="13" t="s">
        <v>79</v>
      </c>
      <c r="AY508" s="271" t="s">
        <v>210</v>
      </c>
    </row>
    <row r="509" s="1" customFormat="1" ht="22.8" customHeight="1">
      <c r="B509" s="47"/>
      <c r="C509" s="236" t="s">
        <v>1352</v>
      </c>
      <c r="D509" s="236" t="s">
        <v>212</v>
      </c>
      <c r="E509" s="237" t="s">
        <v>2039</v>
      </c>
      <c r="F509" s="238" t="s">
        <v>2040</v>
      </c>
      <c r="G509" s="239" t="s">
        <v>215</v>
      </c>
      <c r="H509" s="240">
        <v>50.5</v>
      </c>
      <c r="I509" s="241"/>
      <c r="J509" s="242">
        <f>ROUND(I509*H509,2)</f>
        <v>0</v>
      </c>
      <c r="K509" s="238" t="s">
        <v>216</v>
      </c>
      <c r="L509" s="73"/>
      <c r="M509" s="243" t="s">
        <v>21</v>
      </c>
      <c r="N509" s="244" t="s">
        <v>43</v>
      </c>
      <c r="O509" s="48"/>
      <c r="P509" s="245">
        <f>O509*H509</f>
        <v>0</v>
      </c>
      <c r="Q509" s="245">
        <v>6.7000000000000002E-05</v>
      </c>
      <c r="R509" s="245">
        <f>Q509*H509</f>
        <v>0.0033835000000000002</v>
      </c>
      <c r="S509" s="245">
        <v>0</v>
      </c>
      <c r="T509" s="246">
        <f>S509*H509</f>
        <v>0</v>
      </c>
      <c r="AR509" s="25" t="s">
        <v>140</v>
      </c>
      <c r="AT509" s="25" t="s">
        <v>212</v>
      </c>
      <c r="AU509" s="25" t="s">
        <v>81</v>
      </c>
      <c r="AY509" s="25" t="s">
        <v>210</v>
      </c>
      <c r="BE509" s="247">
        <f>IF(N509="základní",J509,0)</f>
        <v>0</v>
      </c>
      <c r="BF509" s="247">
        <f>IF(N509="snížená",J509,0)</f>
        <v>0</v>
      </c>
      <c r="BG509" s="247">
        <f>IF(N509="zákl. přenesená",J509,0)</f>
        <v>0</v>
      </c>
      <c r="BH509" s="247">
        <f>IF(N509="sníž. přenesená",J509,0)</f>
        <v>0</v>
      </c>
      <c r="BI509" s="247">
        <f>IF(N509="nulová",J509,0)</f>
        <v>0</v>
      </c>
      <c r="BJ509" s="25" t="s">
        <v>79</v>
      </c>
      <c r="BK509" s="247">
        <f>ROUND(I509*H509,2)</f>
        <v>0</v>
      </c>
      <c r="BL509" s="25" t="s">
        <v>140</v>
      </c>
      <c r="BM509" s="25" t="s">
        <v>2041</v>
      </c>
    </row>
    <row r="510" s="1" customFormat="1">
      <c r="B510" s="47"/>
      <c r="C510" s="75"/>
      <c r="D510" s="248" t="s">
        <v>219</v>
      </c>
      <c r="E510" s="75"/>
      <c r="F510" s="249" t="s">
        <v>2037</v>
      </c>
      <c r="G510" s="75"/>
      <c r="H510" s="75"/>
      <c r="I510" s="204"/>
      <c r="J510" s="75"/>
      <c r="K510" s="75"/>
      <c r="L510" s="73"/>
      <c r="M510" s="250"/>
      <c r="N510" s="48"/>
      <c r="O510" s="48"/>
      <c r="P510" s="48"/>
      <c r="Q510" s="48"/>
      <c r="R510" s="48"/>
      <c r="S510" s="48"/>
      <c r="T510" s="96"/>
      <c r="AT510" s="25" t="s">
        <v>219</v>
      </c>
      <c r="AU510" s="25" t="s">
        <v>81</v>
      </c>
    </row>
    <row r="511" s="1" customFormat="1" ht="22.8" customHeight="1">
      <c r="B511" s="47"/>
      <c r="C511" s="236" t="s">
        <v>1360</v>
      </c>
      <c r="D511" s="236" t="s">
        <v>212</v>
      </c>
      <c r="E511" s="237" t="s">
        <v>2042</v>
      </c>
      <c r="F511" s="238" t="s">
        <v>2043</v>
      </c>
      <c r="G511" s="239" t="s">
        <v>215</v>
      </c>
      <c r="H511" s="240">
        <v>50.5</v>
      </c>
      <c r="I511" s="241"/>
      <c r="J511" s="242">
        <f>ROUND(I511*H511,2)</f>
        <v>0</v>
      </c>
      <c r="K511" s="238" t="s">
        <v>216</v>
      </c>
      <c r="L511" s="73"/>
      <c r="M511" s="243" t="s">
        <v>21</v>
      </c>
      <c r="N511" s="244" t="s">
        <v>43</v>
      </c>
      <c r="O511" s="48"/>
      <c r="P511" s="245">
        <f>O511*H511</f>
        <v>0</v>
      </c>
      <c r="Q511" s="245">
        <v>0.00029999999999999997</v>
      </c>
      <c r="R511" s="245">
        <f>Q511*H511</f>
        <v>0.015149999999999999</v>
      </c>
      <c r="S511" s="245">
        <v>0</v>
      </c>
      <c r="T511" s="246">
        <f>S511*H511</f>
        <v>0</v>
      </c>
      <c r="AR511" s="25" t="s">
        <v>140</v>
      </c>
      <c r="AT511" s="25" t="s">
        <v>212</v>
      </c>
      <c r="AU511" s="25" t="s">
        <v>81</v>
      </c>
      <c r="AY511" s="25" t="s">
        <v>210</v>
      </c>
      <c r="BE511" s="247">
        <f>IF(N511="základní",J511,0)</f>
        <v>0</v>
      </c>
      <c r="BF511" s="247">
        <f>IF(N511="snížená",J511,0)</f>
        <v>0</v>
      </c>
      <c r="BG511" s="247">
        <f>IF(N511="zákl. přenesená",J511,0)</f>
        <v>0</v>
      </c>
      <c r="BH511" s="247">
        <f>IF(N511="sníž. přenesená",J511,0)</f>
        <v>0</v>
      </c>
      <c r="BI511" s="247">
        <f>IF(N511="nulová",J511,0)</f>
        <v>0</v>
      </c>
      <c r="BJ511" s="25" t="s">
        <v>79</v>
      </c>
      <c r="BK511" s="247">
        <f>ROUND(I511*H511,2)</f>
        <v>0</v>
      </c>
      <c r="BL511" s="25" t="s">
        <v>140</v>
      </c>
      <c r="BM511" s="25" t="s">
        <v>2044</v>
      </c>
    </row>
    <row r="512" s="1" customFormat="1" ht="14.4" customHeight="1">
      <c r="B512" s="47"/>
      <c r="C512" s="284" t="s">
        <v>1366</v>
      </c>
      <c r="D512" s="284" t="s">
        <v>328</v>
      </c>
      <c r="E512" s="285" t="s">
        <v>2045</v>
      </c>
      <c r="F512" s="286" t="s">
        <v>2046</v>
      </c>
      <c r="G512" s="287" t="s">
        <v>215</v>
      </c>
      <c r="H512" s="288">
        <v>55.549999999999997</v>
      </c>
      <c r="I512" s="289"/>
      <c r="J512" s="290">
        <f>ROUND(I512*H512,2)</f>
        <v>0</v>
      </c>
      <c r="K512" s="286" t="s">
        <v>21</v>
      </c>
      <c r="L512" s="291"/>
      <c r="M512" s="292" t="s">
        <v>21</v>
      </c>
      <c r="N512" s="293" t="s">
        <v>43</v>
      </c>
      <c r="O512" s="48"/>
      <c r="P512" s="245">
        <f>O512*H512</f>
        <v>0</v>
      </c>
      <c r="Q512" s="245">
        <v>0.0036800000000000001</v>
      </c>
      <c r="R512" s="245">
        <f>Q512*H512</f>
        <v>0.204424</v>
      </c>
      <c r="S512" s="245">
        <v>0</v>
      </c>
      <c r="T512" s="246">
        <f>S512*H512</f>
        <v>0</v>
      </c>
      <c r="AR512" s="25" t="s">
        <v>400</v>
      </c>
      <c r="AT512" s="25" t="s">
        <v>328</v>
      </c>
      <c r="AU512" s="25" t="s">
        <v>81</v>
      </c>
      <c r="AY512" s="25" t="s">
        <v>210</v>
      </c>
      <c r="BE512" s="247">
        <f>IF(N512="základní",J512,0)</f>
        <v>0</v>
      </c>
      <c r="BF512" s="247">
        <f>IF(N512="snížená",J512,0)</f>
        <v>0</v>
      </c>
      <c r="BG512" s="247">
        <f>IF(N512="zákl. přenesená",J512,0)</f>
        <v>0</v>
      </c>
      <c r="BH512" s="247">
        <f>IF(N512="sníž. přenesená",J512,0)</f>
        <v>0</v>
      </c>
      <c r="BI512" s="247">
        <f>IF(N512="nulová",J512,0)</f>
        <v>0</v>
      </c>
      <c r="BJ512" s="25" t="s">
        <v>79</v>
      </c>
      <c r="BK512" s="247">
        <f>ROUND(I512*H512,2)</f>
        <v>0</v>
      </c>
      <c r="BL512" s="25" t="s">
        <v>140</v>
      </c>
      <c r="BM512" s="25" t="s">
        <v>2047</v>
      </c>
    </row>
    <row r="513" s="13" customFormat="1">
      <c r="B513" s="261"/>
      <c r="C513" s="262"/>
      <c r="D513" s="248" t="s">
        <v>221</v>
      </c>
      <c r="E513" s="262"/>
      <c r="F513" s="264" t="s">
        <v>2048</v>
      </c>
      <c r="G513" s="262"/>
      <c r="H513" s="265">
        <v>55.549999999999997</v>
      </c>
      <c r="I513" s="266"/>
      <c r="J513" s="262"/>
      <c r="K513" s="262"/>
      <c r="L513" s="267"/>
      <c r="M513" s="268"/>
      <c r="N513" s="269"/>
      <c r="O513" s="269"/>
      <c r="P513" s="269"/>
      <c r="Q513" s="269"/>
      <c r="R513" s="269"/>
      <c r="S513" s="269"/>
      <c r="T513" s="270"/>
      <c r="AT513" s="271" t="s">
        <v>221</v>
      </c>
      <c r="AU513" s="271" t="s">
        <v>81</v>
      </c>
      <c r="AV513" s="13" t="s">
        <v>81</v>
      </c>
      <c r="AW513" s="13" t="s">
        <v>6</v>
      </c>
      <c r="AX513" s="13" t="s">
        <v>79</v>
      </c>
      <c r="AY513" s="271" t="s">
        <v>210</v>
      </c>
    </row>
    <row r="514" s="1" customFormat="1" ht="22.8" customHeight="1">
      <c r="B514" s="47"/>
      <c r="C514" s="236" t="s">
        <v>1371</v>
      </c>
      <c r="D514" s="236" t="s">
        <v>212</v>
      </c>
      <c r="E514" s="237" t="s">
        <v>2049</v>
      </c>
      <c r="F514" s="238" t="s">
        <v>2050</v>
      </c>
      <c r="G514" s="239" t="s">
        <v>215</v>
      </c>
      <c r="H514" s="240">
        <v>50.5</v>
      </c>
      <c r="I514" s="241"/>
      <c r="J514" s="242">
        <f>ROUND(I514*H514,2)</f>
        <v>0</v>
      </c>
      <c r="K514" s="238" t="s">
        <v>216</v>
      </c>
      <c r="L514" s="73"/>
      <c r="M514" s="243" t="s">
        <v>21</v>
      </c>
      <c r="N514" s="244" t="s">
        <v>43</v>
      </c>
      <c r="O514" s="48"/>
      <c r="P514" s="245">
        <f>O514*H514</f>
        <v>0</v>
      </c>
      <c r="Q514" s="245">
        <v>0</v>
      </c>
      <c r="R514" s="245">
        <f>Q514*H514</f>
        <v>0</v>
      </c>
      <c r="S514" s="245">
        <v>0</v>
      </c>
      <c r="T514" s="246">
        <f>S514*H514</f>
        <v>0</v>
      </c>
      <c r="AR514" s="25" t="s">
        <v>140</v>
      </c>
      <c r="AT514" s="25" t="s">
        <v>212</v>
      </c>
      <c r="AU514" s="25" t="s">
        <v>81</v>
      </c>
      <c r="AY514" s="25" t="s">
        <v>210</v>
      </c>
      <c r="BE514" s="247">
        <f>IF(N514="základní",J514,0)</f>
        <v>0</v>
      </c>
      <c r="BF514" s="247">
        <f>IF(N514="snížená",J514,0)</f>
        <v>0</v>
      </c>
      <c r="BG514" s="247">
        <f>IF(N514="zákl. přenesená",J514,0)</f>
        <v>0</v>
      </c>
      <c r="BH514" s="247">
        <f>IF(N514="sníž. přenesená",J514,0)</f>
        <v>0</v>
      </c>
      <c r="BI514" s="247">
        <f>IF(N514="nulová",J514,0)</f>
        <v>0</v>
      </c>
      <c r="BJ514" s="25" t="s">
        <v>79</v>
      </c>
      <c r="BK514" s="247">
        <f>ROUND(I514*H514,2)</f>
        <v>0</v>
      </c>
      <c r="BL514" s="25" t="s">
        <v>140</v>
      </c>
      <c r="BM514" s="25" t="s">
        <v>2051</v>
      </c>
    </row>
    <row r="515" s="1" customFormat="1">
      <c r="B515" s="47"/>
      <c r="C515" s="75"/>
      <c r="D515" s="248" t="s">
        <v>219</v>
      </c>
      <c r="E515" s="75"/>
      <c r="F515" s="249" t="s">
        <v>2052</v>
      </c>
      <c r="G515" s="75"/>
      <c r="H515" s="75"/>
      <c r="I515" s="204"/>
      <c r="J515" s="75"/>
      <c r="K515" s="75"/>
      <c r="L515" s="73"/>
      <c r="M515" s="250"/>
      <c r="N515" s="48"/>
      <c r="O515" s="48"/>
      <c r="P515" s="48"/>
      <c r="Q515" s="48"/>
      <c r="R515" s="48"/>
      <c r="S515" s="48"/>
      <c r="T515" s="96"/>
      <c r="AT515" s="25" t="s">
        <v>219</v>
      </c>
      <c r="AU515" s="25" t="s">
        <v>81</v>
      </c>
    </row>
    <row r="516" s="1" customFormat="1" ht="22.8" customHeight="1">
      <c r="B516" s="47"/>
      <c r="C516" s="236" t="s">
        <v>1375</v>
      </c>
      <c r="D516" s="236" t="s">
        <v>212</v>
      </c>
      <c r="E516" s="237" t="s">
        <v>2053</v>
      </c>
      <c r="F516" s="238" t="s">
        <v>2054</v>
      </c>
      <c r="G516" s="239" t="s">
        <v>215</v>
      </c>
      <c r="H516" s="240">
        <v>50.5</v>
      </c>
      <c r="I516" s="241"/>
      <c r="J516" s="242">
        <f>ROUND(I516*H516,2)</f>
        <v>0</v>
      </c>
      <c r="K516" s="238" t="s">
        <v>216</v>
      </c>
      <c r="L516" s="73"/>
      <c r="M516" s="243" t="s">
        <v>21</v>
      </c>
      <c r="N516" s="244" t="s">
        <v>43</v>
      </c>
      <c r="O516" s="48"/>
      <c r="P516" s="245">
        <f>O516*H516</f>
        <v>0</v>
      </c>
      <c r="Q516" s="245">
        <v>3.15E-05</v>
      </c>
      <c r="R516" s="245">
        <f>Q516*H516</f>
        <v>0.0015907499999999999</v>
      </c>
      <c r="S516" s="245">
        <v>0</v>
      </c>
      <c r="T516" s="246">
        <f>S516*H516</f>
        <v>0</v>
      </c>
      <c r="AR516" s="25" t="s">
        <v>140</v>
      </c>
      <c r="AT516" s="25" t="s">
        <v>212</v>
      </c>
      <c r="AU516" s="25" t="s">
        <v>81</v>
      </c>
      <c r="AY516" s="25" t="s">
        <v>210</v>
      </c>
      <c r="BE516" s="247">
        <f>IF(N516="základní",J516,0)</f>
        <v>0</v>
      </c>
      <c r="BF516" s="247">
        <f>IF(N516="snížená",J516,0)</f>
        <v>0</v>
      </c>
      <c r="BG516" s="247">
        <f>IF(N516="zákl. přenesená",J516,0)</f>
        <v>0</v>
      </c>
      <c r="BH516" s="247">
        <f>IF(N516="sníž. přenesená",J516,0)</f>
        <v>0</v>
      </c>
      <c r="BI516" s="247">
        <f>IF(N516="nulová",J516,0)</f>
        <v>0</v>
      </c>
      <c r="BJ516" s="25" t="s">
        <v>79</v>
      </c>
      <c r="BK516" s="247">
        <f>ROUND(I516*H516,2)</f>
        <v>0</v>
      </c>
      <c r="BL516" s="25" t="s">
        <v>140</v>
      </c>
      <c r="BM516" s="25" t="s">
        <v>2055</v>
      </c>
    </row>
    <row r="517" s="1" customFormat="1">
      <c r="B517" s="47"/>
      <c r="C517" s="75"/>
      <c r="D517" s="248" t="s">
        <v>219</v>
      </c>
      <c r="E517" s="75"/>
      <c r="F517" s="249" t="s">
        <v>2052</v>
      </c>
      <c r="G517" s="75"/>
      <c r="H517" s="75"/>
      <c r="I517" s="204"/>
      <c r="J517" s="75"/>
      <c r="K517" s="75"/>
      <c r="L517" s="73"/>
      <c r="M517" s="250"/>
      <c r="N517" s="48"/>
      <c r="O517" s="48"/>
      <c r="P517" s="48"/>
      <c r="Q517" s="48"/>
      <c r="R517" s="48"/>
      <c r="S517" s="48"/>
      <c r="T517" s="96"/>
      <c r="AT517" s="25" t="s">
        <v>219</v>
      </c>
      <c r="AU517" s="25" t="s">
        <v>81</v>
      </c>
    </row>
    <row r="518" s="1" customFormat="1" ht="34.2" customHeight="1">
      <c r="B518" s="47"/>
      <c r="C518" s="236" t="s">
        <v>1381</v>
      </c>
      <c r="D518" s="236" t="s">
        <v>212</v>
      </c>
      <c r="E518" s="237" t="s">
        <v>2056</v>
      </c>
      <c r="F518" s="238" t="s">
        <v>2057</v>
      </c>
      <c r="G518" s="239" t="s">
        <v>318</v>
      </c>
      <c r="H518" s="240">
        <v>0.22500000000000001</v>
      </c>
      <c r="I518" s="241"/>
      <c r="J518" s="242">
        <f>ROUND(I518*H518,2)</f>
        <v>0</v>
      </c>
      <c r="K518" s="238" t="s">
        <v>216</v>
      </c>
      <c r="L518" s="73"/>
      <c r="M518" s="243" t="s">
        <v>21</v>
      </c>
      <c r="N518" s="244" t="s">
        <v>43</v>
      </c>
      <c r="O518" s="48"/>
      <c r="P518" s="245">
        <f>O518*H518</f>
        <v>0</v>
      </c>
      <c r="Q518" s="245">
        <v>0</v>
      </c>
      <c r="R518" s="245">
        <f>Q518*H518</f>
        <v>0</v>
      </c>
      <c r="S518" s="245">
        <v>0</v>
      </c>
      <c r="T518" s="246">
        <f>S518*H518</f>
        <v>0</v>
      </c>
      <c r="AR518" s="25" t="s">
        <v>140</v>
      </c>
      <c r="AT518" s="25" t="s">
        <v>212</v>
      </c>
      <c r="AU518" s="25" t="s">
        <v>81</v>
      </c>
      <c r="AY518" s="25" t="s">
        <v>210</v>
      </c>
      <c r="BE518" s="247">
        <f>IF(N518="základní",J518,0)</f>
        <v>0</v>
      </c>
      <c r="BF518" s="247">
        <f>IF(N518="snížená",J518,0)</f>
        <v>0</v>
      </c>
      <c r="BG518" s="247">
        <f>IF(N518="zákl. přenesená",J518,0)</f>
        <v>0</v>
      </c>
      <c r="BH518" s="247">
        <f>IF(N518="sníž. přenesená",J518,0)</f>
        <v>0</v>
      </c>
      <c r="BI518" s="247">
        <f>IF(N518="nulová",J518,0)</f>
        <v>0</v>
      </c>
      <c r="BJ518" s="25" t="s">
        <v>79</v>
      </c>
      <c r="BK518" s="247">
        <f>ROUND(I518*H518,2)</f>
        <v>0</v>
      </c>
      <c r="BL518" s="25" t="s">
        <v>140</v>
      </c>
      <c r="BM518" s="25" t="s">
        <v>2058</v>
      </c>
    </row>
    <row r="519" s="1" customFormat="1">
      <c r="B519" s="47"/>
      <c r="C519" s="75"/>
      <c r="D519" s="248" t="s">
        <v>219</v>
      </c>
      <c r="E519" s="75"/>
      <c r="F519" s="249" t="s">
        <v>1927</v>
      </c>
      <c r="G519" s="75"/>
      <c r="H519" s="75"/>
      <c r="I519" s="204"/>
      <c r="J519" s="75"/>
      <c r="K519" s="75"/>
      <c r="L519" s="73"/>
      <c r="M519" s="250"/>
      <c r="N519" s="48"/>
      <c r="O519" s="48"/>
      <c r="P519" s="48"/>
      <c r="Q519" s="48"/>
      <c r="R519" s="48"/>
      <c r="S519" s="48"/>
      <c r="T519" s="96"/>
      <c r="AT519" s="25" t="s">
        <v>219</v>
      </c>
      <c r="AU519" s="25" t="s">
        <v>81</v>
      </c>
    </row>
    <row r="520" s="11" customFormat="1" ht="29.88" customHeight="1">
      <c r="B520" s="220"/>
      <c r="C520" s="221"/>
      <c r="D520" s="222" t="s">
        <v>71</v>
      </c>
      <c r="E520" s="234" t="s">
        <v>2059</v>
      </c>
      <c r="F520" s="234" t="s">
        <v>2060</v>
      </c>
      <c r="G520" s="221"/>
      <c r="H520" s="221"/>
      <c r="I520" s="224"/>
      <c r="J520" s="235">
        <f>BK520</f>
        <v>0</v>
      </c>
      <c r="K520" s="221"/>
      <c r="L520" s="226"/>
      <c r="M520" s="227"/>
      <c r="N520" s="228"/>
      <c r="O520" s="228"/>
      <c r="P520" s="229">
        <f>P521</f>
        <v>0</v>
      </c>
      <c r="Q520" s="228"/>
      <c r="R520" s="229">
        <f>R521</f>
        <v>0</v>
      </c>
      <c r="S520" s="228"/>
      <c r="T520" s="230">
        <f>T521</f>
        <v>0</v>
      </c>
      <c r="AR520" s="231" t="s">
        <v>81</v>
      </c>
      <c r="AT520" s="232" t="s">
        <v>71</v>
      </c>
      <c r="AU520" s="232" t="s">
        <v>79</v>
      </c>
      <c r="AY520" s="231" t="s">
        <v>210</v>
      </c>
      <c r="BK520" s="233">
        <f>BK521</f>
        <v>0</v>
      </c>
    </row>
    <row r="521" s="1" customFormat="1" ht="22.8" customHeight="1">
      <c r="B521" s="47"/>
      <c r="C521" s="236" t="s">
        <v>1385</v>
      </c>
      <c r="D521" s="236" t="s">
        <v>212</v>
      </c>
      <c r="E521" s="237" t="s">
        <v>2061</v>
      </c>
      <c r="F521" s="238" t="s">
        <v>2062</v>
      </c>
      <c r="G521" s="239" t="s">
        <v>215</v>
      </c>
      <c r="H521" s="240">
        <v>28.300000000000001</v>
      </c>
      <c r="I521" s="241"/>
      <c r="J521" s="242">
        <f>ROUND(I521*H521,2)</f>
        <v>0</v>
      </c>
      <c r="K521" s="238" t="s">
        <v>21</v>
      </c>
      <c r="L521" s="73"/>
      <c r="M521" s="243" t="s">
        <v>21</v>
      </c>
      <c r="N521" s="244" t="s">
        <v>43</v>
      </c>
      <c r="O521" s="48"/>
      <c r="P521" s="245">
        <f>O521*H521</f>
        <v>0</v>
      </c>
      <c r="Q521" s="245">
        <v>0</v>
      </c>
      <c r="R521" s="245">
        <f>Q521*H521</f>
        <v>0</v>
      </c>
      <c r="S521" s="245">
        <v>0</v>
      </c>
      <c r="T521" s="246">
        <f>S521*H521</f>
        <v>0</v>
      </c>
      <c r="AR521" s="25" t="s">
        <v>140</v>
      </c>
      <c r="AT521" s="25" t="s">
        <v>212</v>
      </c>
      <c r="AU521" s="25" t="s">
        <v>81</v>
      </c>
      <c r="AY521" s="25" t="s">
        <v>210</v>
      </c>
      <c r="BE521" s="247">
        <f>IF(N521="základní",J521,0)</f>
        <v>0</v>
      </c>
      <c r="BF521" s="247">
        <f>IF(N521="snížená",J521,0)</f>
        <v>0</v>
      </c>
      <c r="BG521" s="247">
        <f>IF(N521="zákl. přenesená",J521,0)</f>
        <v>0</v>
      </c>
      <c r="BH521" s="247">
        <f>IF(N521="sníž. přenesená",J521,0)</f>
        <v>0</v>
      </c>
      <c r="BI521" s="247">
        <f>IF(N521="nulová",J521,0)</f>
        <v>0</v>
      </c>
      <c r="BJ521" s="25" t="s">
        <v>79</v>
      </c>
      <c r="BK521" s="247">
        <f>ROUND(I521*H521,2)</f>
        <v>0</v>
      </c>
      <c r="BL521" s="25" t="s">
        <v>140</v>
      </c>
      <c r="BM521" s="25" t="s">
        <v>2063</v>
      </c>
    </row>
    <row r="522" s="11" customFormat="1" ht="29.88" customHeight="1">
      <c r="B522" s="220"/>
      <c r="C522" s="221"/>
      <c r="D522" s="222" t="s">
        <v>71</v>
      </c>
      <c r="E522" s="234" t="s">
        <v>1390</v>
      </c>
      <c r="F522" s="234" t="s">
        <v>1391</v>
      </c>
      <c r="G522" s="221"/>
      <c r="H522" s="221"/>
      <c r="I522" s="224"/>
      <c r="J522" s="235">
        <f>BK522</f>
        <v>0</v>
      </c>
      <c r="K522" s="221"/>
      <c r="L522" s="226"/>
      <c r="M522" s="227"/>
      <c r="N522" s="228"/>
      <c r="O522" s="228"/>
      <c r="P522" s="229">
        <f>SUM(P523:P553)</f>
        <v>0</v>
      </c>
      <c r="Q522" s="228"/>
      <c r="R522" s="229">
        <f>SUM(R523:R553)</f>
        <v>0.89082830000000002</v>
      </c>
      <c r="S522" s="228"/>
      <c r="T522" s="230">
        <f>SUM(T523:T553)</f>
        <v>0</v>
      </c>
      <c r="AR522" s="231" t="s">
        <v>81</v>
      </c>
      <c r="AT522" s="232" t="s">
        <v>71</v>
      </c>
      <c r="AU522" s="232" t="s">
        <v>79</v>
      </c>
      <c r="AY522" s="231" t="s">
        <v>210</v>
      </c>
      <c r="BK522" s="233">
        <f>SUM(BK523:BK553)</f>
        <v>0</v>
      </c>
    </row>
    <row r="523" s="1" customFormat="1" ht="34.2" customHeight="1">
      <c r="B523" s="47"/>
      <c r="C523" s="236" t="s">
        <v>1392</v>
      </c>
      <c r="D523" s="236" t="s">
        <v>212</v>
      </c>
      <c r="E523" s="237" t="s">
        <v>2064</v>
      </c>
      <c r="F523" s="238" t="s">
        <v>2065</v>
      </c>
      <c r="G523" s="239" t="s">
        <v>215</v>
      </c>
      <c r="H523" s="240">
        <v>51.395000000000003</v>
      </c>
      <c r="I523" s="241"/>
      <c r="J523" s="242">
        <f>ROUND(I523*H523,2)</f>
        <v>0</v>
      </c>
      <c r="K523" s="238" t="s">
        <v>216</v>
      </c>
      <c r="L523" s="73"/>
      <c r="M523" s="243" t="s">
        <v>21</v>
      </c>
      <c r="N523" s="244" t="s">
        <v>43</v>
      </c>
      <c r="O523" s="48"/>
      <c r="P523" s="245">
        <f>O523*H523</f>
        <v>0</v>
      </c>
      <c r="Q523" s="245">
        <v>0.0030000000000000001</v>
      </c>
      <c r="R523" s="245">
        <f>Q523*H523</f>
        <v>0.15418500000000002</v>
      </c>
      <c r="S523" s="245">
        <v>0</v>
      </c>
      <c r="T523" s="246">
        <f>S523*H523</f>
        <v>0</v>
      </c>
      <c r="AR523" s="25" t="s">
        <v>140</v>
      </c>
      <c r="AT523" s="25" t="s">
        <v>212</v>
      </c>
      <c r="AU523" s="25" t="s">
        <v>81</v>
      </c>
      <c r="AY523" s="25" t="s">
        <v>210</v>
      </c>
      <c r="BE523" s="247">
        <f>IF(N523="základní",J523,0)</f>
        <v>0</v>
      </c>
      <c r="BF523" s="247">
        <f>IF(N523="snížená",J523,0)</f>
        <v>0</v>
      </c>
      <c r="BG523" s="247">
        <f>IF(N523="zákl. přenesená",J523,0)</f>
        <v>0</v>
      </c>
      <c r="BH523" s="247">
        <f>IF(N523="sníž. přenesená",J523,0)</f>
        <v>0</v>
      </c>
      <c r="BI523" s="247">
        <f>IF(N523="nulová",J523,0)</f>
        <v>0</v>
      </c>
      <c r="BJ523" s="25" t="s">
        <v>79</v>
      </c>
      <c r="BK523" s="247">
        <f>ROUND(I523*H523,2)</f>
        <v>0</v>
      </c>
      <c r="BL523" s="25" t="s">
        <v>140</v>
      </c>
      <c r="BM523" s="25" t="s">
        <v>2066</v>
      </c>
    </row>
    <row r="524" s="12" customFormat="1">
      <c r="B524" s="251"/>
      <c r="C524" s="252"/>
      <c r="D524" s="248" t="s">
        <v>221</v>
      </c>
      <c r="E524" s="253" t="s">
        <v>21</v>
      </c>
      <c r="F524" s="254" t="s">
        <v>1835</v>
      </c>
      <c r="G524" s="252"/>
      <c r="H524" s="253" t="s">
        <v>21</v>
      </c>
      <c r="I524" s="255"/>
      <c r="J524" s="252"/>
      <c r="K524" s="252"/>
      <c r="L524" s="256"/>
      <c r="M524" s="257"/>
      <c r="N524" s="258"/>
      <c r="O524" s="258"/>
      <c r="P524" s="258"/>
      <c r="Q524" s="258"/>
      <c r="R524" s="258"/>
      <c r="S524" s="258"/>
      <c r="T524" s="259"/>
      <c r="AT524" s="260" t="s">
        <v>221</v>
      </c>
      <c r="AU524" s="260" t="s">
        <v>81</v>
      </c>
      <c r="AV524" s="12" t="s">
        <v>79</v>
      </c>
      <c r="AW524" s="12" t="s">
        <v>35</v>
      </c>
      <c r="AX524" s="12" t="s">
        <v>72</v>
      </c>
      <c r="AY524" s="260" t="s">
        <v>210</v>
      </c>
    </row>
    <row r="525" s="13" customFormat="1">
      <c r="B525" s="261"/>
      <c r="C525" s="262"/>
      <c r="D525" s="248" t="s">
        <v>221</v>
      </c>
      <c r="E525" s="263" t="s">
        <v>21</v>
      </c>
      <c r="F525" s="264" t="s">
        <v>2067</v>
      </c>
      <c r="G525" s="262"/>
      <c r="H525" s="265">
        <v>19.379999999999999</v>
      </c>
      <c r="I525" s="266"/>
      <c r="J525" s="262"/>
      <c r="K525" s="262"/>
      <c r="L525" s="267"/>
      <c r="M525" s="268"/>
      <c r="N525" s="269"/>
      <c r="O525" s="269"/>
      <c r="P525" s="269"/>
      <c r="Q525" s="269"/>
      <c r="R525" s="269"/>
      <c r="S525" s="269"/>
      <c r="T525" s="270"/>
      <c r="AT525" s="271" t="s">
        <v>221</v>
      </c>
      <c r="AU525" s="271" t="s">
        <v>81</v>
      </c>
      <c r="AV525" s="13" t="s">
        <v>81</v>
      </c>
      <c r="AW525" s="13" t="s">
        <v>35</v>
      </c>
      <c r="AX525" s="13" t="s">
        <v>72</v>
      </c>
      <c r="AY525" s="271" t="s">
        <v>210</v>
      </c>
    </row>
    <row r="526" s="13" customFormat="1">
      <c r="B526" s="261"/>
      <c r="C526" s="262"/>
      <c r="D526" s="248" t="s">
        <v>221</v>
      </c>
      <c r="E526" s="263" t="s">
        <v>21</v>
      </c>
      <c r="F526" s="264" t="s">
        <v>2068</v>
      </c>
      <c r="G526" s="262"/>
      <c r="H526" s="265">
        <v>14.800000000000001</v>
      </c>
      <c r="I526" s="266"/>
      <c r="J526" s="262"/>
      <c r="K526" s="262"/>
      <c r="L526" s="267"/>
      <c r="M526" s="268"/>
      <c r="N526" s="269"/>
      <c r="O526" s="269"/>
      <c r="P526" s="269"/>
      <c r="Q526" s="269"/>
      <c r="R526" s="269"/>
      <c r="S526" s="269"/>
      <c r="T526" s="270"/>
      <c r="AT526" s="271" t="s">
        <v>221</v>
      </c>
      <c r="AU526" s="271" t="s">
        <v>81</v>
      </c>
      <c r="AV526" s="13" t="s">
        <v>81</v>
      </c>
      <c r="AW526" s="13" t="s">
        <v>35</v>
      </c>
      <c r="AX526" s="13" t="s">
        <v>72</v>
      </c>
      <c r="AY526" s="271" t="s">
        <v>210</v>
      </c>
    </row>
    <row r="527" s="13" customFormat="1">
      <c r="B527" s="261"/>
      <c r="C527" s="262"/>
      <c r="D527" s="248" t="s">
        <v>221</v>
      </c>
      <c r="E527" s="263" t="s">
        <v>21</v>
      </c>
      <c r="F527" s="264" t="s">
        <v>2069</v>
      </c>
      <c r="G527" s="262"/>
      <c r="H527" s="265">
        <v>10.18</v>
      </c>
      <c r="I527" s="266"/>
      <c r="J527" s="262"/>
      <c r="K527" s="262"/>
      <c r="L527" s="267"/>
      <c r="M527" s="268"/>
      <c r="N527" s="269"/>
      <c r="O527" s="269"/>
      <c r="P527" s="269"/>
      <c r="Q527" s="269"/>
      <c r="R527" s="269"/>
      <c r="S527" s="269"/>
      <c r="T527" s="270"/>
      <c r="AT527" s="271" t="s">
        <v>221</v>
      </c>
      <c r="AU527" s="271" t="s">
        <v>81</v>
      </c>
      <c r="AV527" s="13" t="s">
        <v>81</v>
      </c>
      <c r="AW527" s="13" t="s">
        <v>35</v>
      </c>
      <c r="AX527" s="13" t="s">
        <v>72</v>
      </c>
      <c r="AY527" s="271" t="s">
        <v>210</v>
      </c>
    </row>
    <row r="528" s="13" customFormat="1">
      <c r="B528" s="261"/>
      <c r="C528" s="262"/>
      <c r="D528" s="248" t="s">
        <v>221</v>
      </c>
      <c r="E528" s="263" t="s">
        <v>21</v>
      </c>
      <c r="F528" s="264" t="s">
        <v>2070</v>
      </c>
      <c r="G528" s="262"/>
      <c r="H528" s="265">
        <v>7.7800000000000002</v>
      </c>
      <c r="I528" s="266"/>
      <c r="J528" s="262"/>
      <c r="K528" s="262"/>
      <c r="L528" s="267"/>
      <c r="M528" s="268"/>
      <c r="N528" s="269"/>
      <c r="O528" s="269"/>
      <c r="P528" s="269"/>
      <c r="Q528" s="269"/>
      <c r="R528" s="269"/>
      <c r="S528" s="269"/>
      <c r="T528" s="270"/>
      <c r="AT528" s="271" t="s">
        <v>221</v>
      </c>
      <c r="AU528" s="271" t="s">
        <v>81</v>
      </c>
      <c r="AV528" s="13" t="s">
        <v>81</v>
      </c>
      <c r="AW528" s="13" t="s">
        <v>35</v>
      </c>
      <c r="AX528" s="13" t="s">
        <v>72</v>
      </c>
      <c r="AY528" s="271" t="s">
        <v>210</v>
      </c>
    </row>
    <row r="529" s="13" customFormat="1">
      <c r="B529" s="261"/>
      <c r="C529" s="262"/>
      <c r="D529" s="248" t="s">
        <v>221</v>
      </c>
      <c r="E529" s="263" t="s">
        <v>21</v>
      </c>
      <c r="F529" s="264" t="s">
        <v>2071</v>
      </c>
      <c r="G529" s="262"/>
      <c r="H529" s="265">
        <v>8.1199999999999992</v>
      </c>
      <c r="I529" s="266"/>
      <c r="J529" s="262"/>
      <c r="K529" s="262"/>
      <c r="L529" s="267"/>
      <c r="M529" s="268"/>
      <c r="N529" s="269"/>
      <c r="O529" s="269"/>
      <c r="P529" s="269"/>
      <c r="Q529" s="269"/>
      <c r="R529" s="269"/>
      <c r="S529" s="269"/>
      <c r="T529" s="270"/>
      <c r="AT529" s="271" t="s">
        <v>221</v>
      </c>
      <c r="AU529" s="271" t="s">
        <v>81</v>
      </c>
      <c r="AV529" s="13" t="s">
        <v>81</v>
      </c>
      <c r="AW529" s="13" t="s">
        <v>35</v>
      </c>
      <c r="AX529" s="13" t="s">
        <v>72</v>
      </c>
      <c r="AY529" s="271" t="s">
        <v>210</v>
      </c>
    </row>
    <row r="530" s="13" customFormat="1">
      <c r="B530" s="261"/>
      <c r="C530" s="262"/>
      <c r="D530" s="248" t="s">
        <v>221</v>
      </c>
      <c r="E530" s="263" t="s">
        <v>21</v>
      </c>
      <c r="F530" s="264" t="s">
        <v>2072</v>
      </c>
      <c r="G530" s="262"/>
      <c r="H530" s="265">
        <v>-5.516</v>
      </c>
      <c r="I530" s="266"/>
      <c r="J530" s="262"/>
      <c r="K530" s="262"/>
      <c r="L530" s="267"/>
      <c r="M530" s="268"/>
      <c r="N530" s="269"/>
      <c r="O530" s="269"/>
      <c r="P530" s="269"/>
      <c r="Q530" s="269"/>
      <c r="R530" s="269"/>
      <c r="S530" s="269"/>
      <c r="T530" s="270"/>
      <c r="AT530" s="271" t="s">
        <v>221</v>
      </c>
      <c r="AU530" s="271" t="s">
        <v>81</v>
      </c>
      <c r="AV530" s="13" t="s">
        <v>81</v>
      </c>
      <c r="AW530" s="13" t="s">
        <v>35</v>
      </c>
      <c r="AX530" s="13" t="s">
        <v>72</v>
      </c>
      <c r="AY530" s="271" t="s">
        <v>210</v>
      </c>
    </row>
    <row r="531" s="13" customFormat="1">
      <c r="B531" s="261"/>
      <c r="C531" s="262"/>
      <c r="D531" s="248" t="s">
        <v>221</v>
      </c>
      <c r="E531" s="263" t="s">
        <v>21</v>
      </c>
      <c r="F531" s="264" t="s">
        <v>1837</v>
      </c>
      <c r="G531" s="262"/>
      <c r="H531" s="265">
        <v>-1.5760000000000001</v>
      </c>
      <c r="I531" s="266"/>
      <c r="J531" s="262"/>
      <c r="K531" s="262"/>
      <c r="L531" s="267"/>
      <c r="M531" s="268"/>
      <c r="N531" s="269"/>
      <c r="O531" s="269"/>
      <c r="P531" s="269"/>
      <c r="Q531" s="269"/>
      <c r="R531" s="269"/>
      <c r="S531" s="269"/>
      <c r="T531" s="270"/>
      <c r="AT531" s="271" t="s">
        <v>221</v>
      </c>
      <c r="AU531" s="271" t="s">
        <v>81</v>
      </c>
      <c r="AV531" s="13" t="s">
        <v>81</v>
      </c>
      <c r="AW531" s="13" t="s">
        <v>35</v>
      </c>
      <c r="AX531" s="13" t="s">
        <v>72</v>
      </c>
      <c r="AY531" s="271" t="s">
        <v>210</v>
      </c>
    </row>
    <row r="532" s="13" customFormat="1">
      <c r="B532" s="261"/>
      <c r="C532" s="262"/>
      <c r="D532" s="248" t="s">
        <v>221</v>
      </c>
      <c r="E532" s="263" t="s">
        <v>21</v>
      </c>
      <c r="F532" s="264" t="s">
        <v>2073</v>
      </c>
      <c r="G532" s="262"/>
      <c r="H532" s="265">
        <v>-1.7729999999999999</v>
      </c>
      <c r="I532" s="266"/>
      <c r="J532" s="262"/>
      <c r="K532" s="262"/>
      <c r="L532" s="267"/>
      <c r="M532" s="268"/>
      <c r="N532" s="269"/>
      <c r="O532" s="269"/>
      <c r="P532" s="269"/>
      <c r="Q532" s="269"/>
      <c r="R532" s="269"/>
      <c r="S532" s="269"/>
      <c r="T532" s="270"/>
      <c r="AT532" s="271" t="s">
        <v>221</v>
      </c>
      <c r="AU532" s="271" t="s">
        <v>81</v>
      </c>
      <c r="AV532" s="13" t="s">
        <v>81</v>
      </c>
      <c r="AW532" s="13" t="s">
        <v>35</v>
      </c>
      <c r="AX532" s="13" t="s">
        <v>72</v>
      </c>
      <c r="AY532" s="271" t="s">
        <v>210</v>
      </c>
    </row>
    <row r="533" s="14" customFormat="1">
      <c r="B533" s="272"/>
      <c r="C533" s="273"/>
      <c r="D533" s="248" t="s">
        <v>221</v>
      </c>
      <c r="E533" s="274" t="s">
        <v>21</v>
      </c>
      <c r="F533" s="275" t="s">
        <v>227</v>
      </c>
      <c r="G533" s="273"/>
      <c r="H533" s="276">
        <v>51.395000000000003</v>
      </c>
      <c r="I533" s="277"/>
      <c r="J533" s="273"/>
      <c r="K533" s="273"/>
      <c r="L533" s="278"/>
      <c r="M533" s="279"/>
      <c r="N533" s="280"/>
      <c r="O533" s="280"/>
      <c r="P533" s="280"/>
      <c r="Q533" s="280"/>
      <c r="R533" s="280"/>
      <c r="S533" s="280"/>
      <c r="T533" s="281"/>
      <c r="AT533" s="282" t="s">
        <v>221</v>
      </c>
      <c r="AU533" s="282" t="s">
        <v>81</v>
      </c>
      <c r="AV533" s="14" t="s">
        <v>217</v>
      </c>
      <c r="AW533" s="14" t="s">
        <v>35</v>
      </c>
      <c r="AX533" s="14" t="s">
        <v>79</v>
      </c>
      <c r="AY533" s="282" t="s">
        <v>210</v>
      </c>
    </row>
    <row r="534" s="1" customFormat="1" ht="14.4" customHeight="1">
      <c r="B534" s="47"/>
      <c r="C534" s="284" t="s">
        <v>1397</v>
      </c>
      <c r="D534" s="284" t="s">
        <v>328</v>
      </c>
      <c r="E534" s="285" t="s">
        <v>2074</v>
      </c>
      <c r="F534" s="286" t="s">
        <v>2075</v>
      </c>
      <c r="G534" s="287" t="s">
        <v>215</v>
      </c>
      <c r="H534" s="288">
        <v>56.534999999999997</v>
      </c>
      <c r="I534" s="289"/>
      <c r="J534" s="290">
        <f>ROUND(I534*H534,2)</f>
        <v>0</v>
      </c>
      <c r="K534" s="286" t="s">
        <v>21</v>
      </c>
      <c r="L534" s="291"/>
      <c r="M534" s="292" t="s">
        <v>21</v>
      </c>
      <c r="N534" s="293" t="s">
        <v>43</v>
      </c>
      <c r="O534" s="48"/>
      <c r="P534" s="245">
        <f>O534*H534</f>
        <v>0</v>
      </c>
      <c r="Q534" s="245">
        <v>0.0126</v>
      </c>
      <c r="R534" s="245">
        <f>Q534*H534</f>
        <v>0.712341</v>
      </c>
      <c r="S534" s="245">
        <v>0</v>
      </c>
      <c r="T534" s="246">
        <f>S534*H534</f>
        <v>0</v>
      </c>
      <c r="AR534" s="25" t="s">
        <v>400</v>
      </c>
      <c r="AT534" s="25" t="s">
        <v>328</v>
      </c>
      <c r="AU534" s="25" t="s">
        <v>81</v>
      </c>
      <c r="AY534" s="25" t="s">
        <v>210</v>
      </c>
      <c r="BE534" s="247">
        <f>IF(N534="základní",J534,0)</f>
        <v>0</v>
      </c>
      <c r="BF534" s="247">
        <f>IF(N534="snížená",J534,0)</f>
        <v>0</v>
      </c>
      <c r="BG534" s="247">
        <f>IF(N534="zákl. přenesená",J534,0)</f>
        <v>0</v>
      </c>
      <c r="BH534" s="247">
        <f>IF(N534="sníž. přenesená",J534,0)</f>
        <v>0</v>
      </c>
      <c r="BI534" s="247">
        <f>IF(N534="nulová",J534,0)</f>
        <v>0</v>
      </c>
      <c r="BJ534" s="25" t="s">
        <v>79</v>
      </c>
      <c r="BK534" s="247">
        <f>ROUND(I534*H534,2)</f>
        <v>0</v>
      </c>
      <c r="BL534" s="25" t="s">
        <v>140</v>
      </c>
      <c r="BM534" s="25" t="s">
        <v>2076</v>
      </c>
    </row>
    <row r="535" s="13" customFormat="1">
      <c r="B535" s="261"/>
      <c r="C535" s="262"/>
      <c r="D535" s="248" t="s">
        <v>221</v>
      </c>
      <c r="E535" s="262"/>
      <c r="F535" s="264" t="s">
        <v>2077</v>
      </c>
      <c r="G535" s="262"/>
      <c r="H535" s="265">
        <v>56.534999999999997</v>
      </c>
      <c r="I535" s="266"/>
      <c r="J535" s="262"/>
      <c r="K535" s="262"/>
      <c r="L535" s="267"/>
      <c r="M535" s="268"/>
      <c r="N535" s="269"/>
      <c r="O535" s="269"/>
      <c r="P535" s="269"/>
      <c r="Q535" s="269"/>
      <c r="R535" s="269"/>
      <c r="S535" s="269"/>
      <c r="T535" s="270"/>
      <c r="AT535" s="271" t="s">
        <v>221</v>
      </c>
      <c r="AU535" s="271" t="s">
        <v>81</v>
      </c>
      <c r="AV535" s="13" t="s">
        <v>81</v>
      </c>
      <c r="AW535" s="13" t="s">
        <v>6</v>
      </c>
      <c r="AX535" s="13" t="s">
        <v>79</v>
      </c>
      <c r="AY535" s="271" t="s">
        <v>210</v>
      </c>
    </row>
    <row r="536" s="1" customFormat="1" ht="22.8" customHeight="1">
      <c r="B536" s="47"/>
      <c r="C536" s="236" t="s">
        <v>1401</v>
      </c>
      <c r="D536" s="236" t="s">
        <v>212</v>
      </c>
      <c r="E536" s="237" t="s">
        <v>2078</v>
      </c>
      <c r="F536" s="238" t="s">
        <v>2079</v>
      </c>
      <c r="G536" s="239" t="s">
        <v>215</v>
      </c>
      <c r="H536" s="240">
        <v>51.395000000000003</v>
      </c>
      <c r="I536" s="241"/>
      <c r="J536" s="242">
        <f>ROUND(I536*H536,2)</f>
        <v>0</v>
      </c>
      <c r="K536" s="238" t="s">
        <v>216</v>
      </c>
      <c r="L536" s="73"/>
      <c r="M536" s="243" t="s">
        <v>21</v>
      </c>
      <c r="N536" s="244" t="s">
        <v>43</v>
      </c>
      <c r="O536" s="48"/>
      <c r="P536" s="245">
        <f>O536*H536</f>
        <v>0</v>
      </c>
      <c r="Q536" s="245">
        <v>0</v>
      </c>
      <c r="R536" s="245">
        <f>Q536*H536</f>
        <v>0</v>
      </c>
      <c r="S536" s="245">
        <v>0</v>
      </c>
      <c r="T536" s="246">
        <f>S536*H536</f>
        <v>0</v>
      </c>
      <c r="AR536" s="25" t="s">
        <v>140</v>
      </c>
      <c r="AT536" s="25" t="s">
        <v>212</v>
      </c>
      <c r="AU536" s="25" t="s">
        <v>81</v>
      </c>
      <c r="AY536" s="25" t="s">
        <v>210</v>
      </c>
      <c r="BE536" s="247">
        <f>IF(N536="základní",J536,0)</f>
        <v>0</v>
      </c>
      <c r="BF536" s="247">
        <f>IF(N536="snížená",J536,0)</f>
        <v>0</v>
      </c>
      <c r="BG536" s="247">
        <f>IF(N536="zákl. přenesená",J536,0)</f>
        <v>0</v>
      </c>
      <c r="BH536" s="247">
        <f>IF(N536="sníž. přenesená",J536,0)</f>
        <v>0</v>
      </c>
      <c r="BI536" s="247">
        <f>IF(N536="nulová",J536,0)</f>
        <v>0</v>
      </c>
      <c r="BJ536" s="25" t="s">
        <v>79</v>
      </c>
      <c r="BK536" s="247">
        <f>ROUND(I536*H536,2)</f>
        <v>0</v>
      </c>
      <c r="BL536" s="25" t="s">
        <v>140</v>
      </c>
      <c r="BM536" s="25" t="s">
        <v>2080</v>
      </c>
    </row>
    <row r="537" s="1" customFormat="1" ht="22.8" customHeight="1">
      <c r="B537" s="47"/>
      <c r="C537" s="236" t="s">
        <v>1405</v>
      </c>
      <c r="D537" s="236" t="s">
        <v>212</v>
      </c>
      <c r="E537" s="237" t="s">
        <v>2081</v>
      </c>
      <c r="F537" s="238" t="s">
        <v>2082</v>
      </c>
      <c r="G537" s="239" t="s">
        <v>251</v>
      </c>
      <c r="H537" s="240">
        <v>30.129999999999999</v>
      </c>
      <c r="I537" s="241"/>
      <c r="J537" s="242">
        <f>ROUND(I537*H537,2)</f>
        <v>0</v>
      </c>
      <c r="K537" s="238" t="s">
        <v>216</v>
      </c>
      <c r="L537" s="73"/>
      <c r="M537" s="243" t="s">
        <v>21</v>
      </c>
      <c r="N537" s="244" t="s">
        <v>43</v>
      </c>
      <c r="O537" s="48"/>
      <c r="P537" s="245">
        <f>O537*H537</f>
        <v>0</v>
      </c>
      <c r="Q537" s="245">
        <v>0.00025999999999999998</v>
      </c>
      <c r="R537" s="245">
        <f>Q537*H537</f>
        <v>0.0078337999999999984</v>
      </c>
      <c r="S537" s="245">
        <v>0</v>
      </c>
      <c r="T537" s="246">
        <f>S537*H537</f>
        <v>0</v>
      </c>
      <c r="AR537" s="25" t="s">
        <v>140</v>
      </c>
      <c r="AT537" s="25" t="s">
        <v>212</v>
      </c>
      <c r="AU537" s="25" t="s">
        <v>81</v>
      </c>
      <c r="AY537" s="25" t="s">
        <v>210</v>
      </c>
      <c r="BE537" s="247">
        <f>IF(N537="základní",J537,0)</f>
        <v>0</v>
      </c>
      <c r="BF537" s="247">
        <f>IF(N537="snížená",J537,0)</f>
        <v>0</v>
      </c>
      <c r="BG537" s="247">
        <f>IF(N537="zákl. přenesená",J537,0)</f>
        <v>0</v>
      </c>
      <c r="BH537" s="247">
        <f>IF(N537="sníž. přenesená",J537,0)</f>
        <v>0</v>
      </c>
      <c r="BI537" s="247">
        <f>IF(N537="nulová",J537,0)</f>
        <v>0</v>
      </c>
      <c r="BJ537" s="25" t="s">
        <v>79</v>
      </c>
      <c r="BK537" s="247">
        <f>ROUND(I537*H537,2)</f>
        <v>0</v>
      </c>
      <c r="BL537" s="25" t="s">
        <v>140</v>
      </c>
      <c r="BM537" s="25" t="s">
        <v>2083</v>
      </c>
    </row>
    <row r="538" s="1" customFormat="1">
      <c r="B538" s="47"/>
      <c r="C538" s="75"/>
      <c r="D538" s="248" t="s">
        <v>219</v>
      </c>
      <c r="E538" s="75"/>
      <c r="F538" s="249" t="s">
        <v>1396</v>
      </c>
      <c r="G538" s="75"/>
      <c r="H538" s="75"/>
      <c r="I538" s="204"/>
      <c r="J538" s="75"/>
      <c r="K538" s="75"/>
      <c r="L538" s="73"/>
      <c r="M538" s="250"/>
      <c r="N538" s="48"/>
      <c r="O538" s="48"/>
      <c r="P538" s="48"/>
      <c r="Q538" s="48"/>
      <c r="R538" s="48"/>
      <c r="S538" s="48"/>
      <c r="T538" s="96"/>
      <c r="AT538" s="25" t="s">
        <v>219</v>
      </c>
      <c r="AU538" s="25" t="s">
        <v>81</v>
      </c>
    </row>
    <row r="539" s="12" customFormat="1">
      <c r="B539" s="251"/>
      <c r="C539" s="252"/>
      <c r="D539" s="248" t="s">
        <v>221</v>
      </c>
      <c r="E539" s="253" t="s">
        <v>21</v>
      </c>
      <c r="F539" s="254" t="s">
        <v>1835</v>
      </c>
      <c r="G539" s="252"/>
      <c r="H539" s="253" t="s">
        <v>21</v>
      </c>
      <c r="I539" s="255"/>
      <c r="J539" s="252"/>
      <c r="K539" s="252"/>
      <c r="L539" s="256"/>
      <c r="M539" s="257"/>
      <c r="N539" s="258"/>
      <c r="O539" s="258"/>
      <c r="P539" s="258"/>
      <c r="Q539" s="258"/>
      <c r="R539" s="258"/>
      <c r="S539" s="258"/>
      <c r="T539" s="259"/>
      <c r="AT539" s="260" t="s">
        <v>221</v>
      </c>
      <c r="AU539" s="260" t="s">
        <v>81</v>
      </c>
      <c r="AV539" s="12" t="s">
        <v>79</v>
      </c>
      <c r="AW539" s="12" t="s">
        <v>35</v>
      </c>
      <c r="AX539" s="12" t="s">
        <v>72</v>
      </c>
      <c r="AY539" s="260" t="s">
        <v>210</v>
      </c>
    </row>
    <row r="540" s="13" customFormat="1">
      <c r="B540" s="261"/>
      <c r="C540" s="262"/>
      <c r="D540" s="248" t="s">
        <v>221</v>
      </c>
      <c r="E540" s="263" t="s">
        <v>21</v>
      </c>
      <c r="F540" s="264" t="s">
        <v>2084</v>
      </c>
      <c r="G540" s="262"/>
      <c r="H540" s="265">
        <v>9.6899999999999995</v>
      </c>
      <c r="I540" s="266"/>
      <c r="J540" s="262"/>
      <c r="K540" s="262"/>
      <c r="L540" s="267"/>
      <c r="M540" s="268"/>
      <c r="N540" s="269"/>
      <c r="O540" s="269"/>
      <c r="P540" s="269"/>
      <c r="Q540" s="269"/>
      <c r="R540" s="269"/>
      <c r="S540" s="269"/>
      <c r="T540" s="270"/>
      <c r="AT540" s="271" t="s">
        <v>221</v>
      </c>
      <c r="AU540" s="271" t="s">
        <v>81</v>
      </c>
      <c r="AV540" s="13" t="s">
        <v>81</v>
      </c>
      <c r="AW540" s="13" t="s">
        <v>35</v>
      </c>
      <c r="AX540" s="13" t="s">
        <v>72</v>
      </c>
      <c r="AY540" s="271" t="s">
        <v>210</v>
      </c>
    </row>
    <row r="541" s="13" customFormat="1">
      <c r="B541" s="261"/>
      <c r="C541" s="262"/>
      <c r="D541" s="248" t="s">
        <v>221</v>
      </c>
      <c r="E541" s="263" t="s">
        <v>21</v>
      </c>
      <c r="F541" s="264" t="s">
        <v>2085</v>
      </c>
      <c r="G541" s="262"/>
      <c r="H541" s="265">
        <v>7.4000000000000004</v>
      </c>
      <c r="I541" s="266"/>
      <c r="J541" s="262"/>
      <c r="K541" s="262"/>
      <c r="L541" s="267"/>
      <c r="M541" s="268"/>
      <c r="N541" s="269"/>
      <c r="O541" s="269"/>
      <c r="P541" s="269"/>
      <c r="Q541" s="269"/>
      <c r="R541" s="269"/>
      <c r="S541" s="269"/>
      <c r="T541" s="270"/>
      <c r="AT541" s="271" t="s">
        <v>221</v>
      </c>
      <c r="AU541" s="271" t="s">
        <v>81</v>
      </c>
      <c r="AV541" s="13" t="s">
        <v>81</v>
      </c>
      <c r="AW541" s="13" t="s">
        <v>35</v>
      </c>
      <c r="AX541" s="13" t="s">
        <v>72</v>
      </c>
      <c r="AY541" s="271" t="s">
        <v>210</v>
      </c>
    </row>
    <row r="542" s="13" customFormat="1">
      <c r="B542" s="261"/>
      <c r="C542" s="262"/>
      <c r="D542" s="248" t="s">
        <v>221</v>
      </c>
      <c r="E542" s="263" t="s">
        <v>21</v>
      </c>
      <c r="F542" s="264" t="s">
        <v>2086</v>
      </c>
      <c r="G542" s="262"/>
      <c r="H542" s="265">
        <v>5.0899999999999999</v>
      </c>
      <c r="I542" s="266"/>
      <c r="J542" s="262"/>
      <c r="K542" s="262"/>
      <c r="L542" s="267"/>
      <c r="M542" s="268"/>
      <c r="N542" s="269"/>
      <c r="O542" s="269"/>
      <c r="P542" s="269"/>
      <c r="Q542" s="269"/>
      <c r="R542" s="269"/>
      <c r="S542" s="269"/>
      <c r="T542" s="270"/>
      <c r="AT542" s="271" t="s">
        <v>221</v>
      </c>
      <c r="AU542" s="271" t="s">
        <v>81</v>
      </c>
      <c r="AV542" s="13" t="s">
        <v>81</v>
      </c>
      <c r="AW542" s="13" t="s">
        <v>35</v>
      </c>
      <c r="AX542" s="13" t="s">
        <v>72</v>
      </c>
      <c r="AY542" s="271" t="s">
        <v>210</v>
      </c>
    </row>
    <row r="543" s="13" customFormat="1">
      <c r="B543" s="261"/>
      <c r="C543" s="262"/>
      <c r="D543" s="248" t="s">
        <v>221</v>
      </c>
      <c r="E543" s="263" t="s">
        <v>21</v>
      </c>
      <c r="F543" s="264" t="s">
        <v>2087</v>
      </c>
      <c r="G543" s="262"/>
      <c r="H543" s="265">
        <v>3.8900000000000001</v>
      </c>
      <c r="I543" s="266"/>
      <c r="J543" s="262"/>
      <c r="K543" s="262"/>
      <c r="L543" s="267"/>
      <c r="M543" s="268"/>
      <c r="N543" s="269"/>
      <c r="O543" s="269"/>
      <c r="P543" s="269"/>
      <c r="Q543" s="269"/>
      <c r="R543" s="269"/>
      <c r="S543" s="269"/>
      <c r="T543" s="270"/>
      <c r="AT543" s="271" t="s">
        <v>221</v>
      </c>
      <c r="AU543" s="271" t="s">
        <v>81</v>
      </c>
      <c r="AV543" s="13" t="s">
        <v>81</v>
      </c>
      <c r="AW543" s="13" t="s">
        <v>35</v>
      </c>
      <c r="AX543" s="13" t="s">
        <v>72</v>
      </c>
      <c r="AY543" s="271" t="s">
        <v>210</v>
      </c>
    </row>
    <row r="544" s="13" customFormat="1">
      <c r="B544" s="261"/>
      <c r="C544" s="262"/>
      <c r="D544" s="248" t="s">
        <v>221</v>
      </c>
      <c r="E544" s="263" t="s">
        <v>21</v>
      </c>
      <c r="F544" s="264" t="s">
        <v>2088</v>
      </c>
      <c r="G544" s="262"/>
      <c r="H544" s="265">
        <v>4.0599999999999996</v>
      </c>
      <c r="I544" s="266"/>
      <c r="J544" s="262"/>
      <c r="K544" s="262"/>
      <c r="L544" s="267"/>
      <c r="M544" s="268"/>
      <c r="N544" s="269"/>
      <c r="O544" s="269"/>
      <c r="P544" s="269"/>
      <c r="Q544" s="269"/>
      <c r="R544" s="269"/>
      <c r="S544" s="269"/>
      <c r="T544" s="270"/>
      <c r="AT544" s="271" t="s">
        <v>221</v>
      </c>
      <c r="AU544" s="271" t="s">
        <v>81</v>
      </c>
      <c r="AV544" s="13" t="s">
        <v>81</v>
      </c>
      <c r="AW544" s="13" t="s">
        <v>35</v>
      </c>
      <c r="AX544" s="13" t="s">
        <v>72</v>
      </c>
      <c r="AY544" s="271" t="s">
        <v>210</v>
      </c>
    </row>
    <row r="545" s="14" customFormat="1">
      <c r="B545" s="272"/>
      <c r="C545" s="273"/>
      <c r="D545" s="248" t="s">
        <v>221</v>
      </c>
      <c r="E545" s="274" t="s">
        <v>21</v>
      </c>
      <c r="F545" s="275" t="s">
        <v>227</v>
      </c>
      <c r="G545" s="273"/>
      <c r="H545" s="276">
        <v>30.129999999999999</v>
      </c>
      <c r="I545" s="277"/>
      <c r="J545" s="273"/>
      <c r="K545" s="273"/>
      <c r="L545" s="278"/>
      <c r="M545" s="279"/>
      <c r="N545" s="280"/>
      <c r="O545" s="280"/>
      <c r="P545" s="280"/>
      <c r="Q545" s="280"/>
      <c r="R545" s="280"/>
      <c r="S545" s="280"/>
      <c r="T545" s="281"/>
      <c r="AT545" s="282" t="s">
        <v>221</v>
      </c>
      <c r="AU545" s="282" t="s">
        <v>81</v>
      </c>
      <c r="AV545" s="14" t="s">
        <v>217</v>
      </c>
      <c r="AW545" s="14" t="s">
        <v>35</v>
      </c>
      <c r="AX545" s="14" t="s">
        <v>79</v>
      </c>
      <c r="AY545" s="282" t="s">
        <v>210</v>
      </c>
    </row>
    <row r="546" s="1" customFormat="1" ht="14.4" customHeight="1">
      <c r="B546" s="47"/>
      <c r="C546" s="236" t="s">
        <v>1410</v>
      </c>
      <c r="D546" s="236" t="s">
        <v>212</v>
      </c>
      <c r="E546" s="237" t="s">
        <v>1393</v>
      </c>
      <c r="F546" s="238" t="s">
        <v>1394</v>
      </c>
      <c r="G546" s="239" t="s">
        <v>215</v>
      </c>
      <c r="H546" s="240">
        <v>51.395000000000003</v>
      </c>
      <c r="I546" s="241"/>
      <c r="J546" s="242">
        <f>ROUND(I546*H546,2)</f>
        <v>0</v>
      </c>
      <c r="K546" s="238" t="s">
        <v>216</v>
      </c>
      <c r="L546" s="73"/>
      <c r="M546" s="243" t="s">
        <v>21</v>
      </c>
      <c r="N546" s="244" t="s">
        <v>43</v>
      </c>
      <c r="O546" s="48"/>
      <c r="P546" s="245">
        <f>O546*H546</f>
        <v>0</v>
      </c>
      <c r="Q546" s="245">
        <v>0.00029999999999999997</v>
      </c>
      <c r="R546" s="245">
        <f>Q546*H546</f>
        <v>0.0154185</v>
      </c>
      <c r="S546" s="245">
        <v>0</v>
      </c>
      <c r="T546" s="246">
        <f>S546*H546</f>
        <v>0</v>
      </c>
      <c r="AR546" s="25" t="s">
        <v>140</v>
      </c>
      <c r="AT546" s="25" t="s">
        <v>212</v>
      </c>
      <c r="AU546" s="25" t="s">
        <v>81</v>
      </c>
      <c r="AY546" s="25" t="s">
        <v>210</v>
      </c>
      <c r="BE546" s="247">
        <f>IF(N546="základní",J546,0)</f>
        <v>0</v>
      </c>
      <c r="BF546" s="247">
        <f>IF(N546="snížená",J546,0)</f>
        <v>0</v>
      </c>
      <c r="BG546" s="247">
        <f>IF(N546="zákl. přenesená",J546,0)</f>
        <v>0</v>
      </c>
      <c r="BH546" s="247">
        <f>IF(N546="sníž. přenesená",J546,0)</f>
        <v>0</v>
      </c>
      <c r="BI546" s="247">
        <f>IF(N546="nulová",J546,0)</f>
        <v>0</v>
      </c>
      <c r="BJ546" s="25" t="s">
        <v>79</v>
      </c>
      <c r="BK546" s="247">
        <f>ROUND(I546*H546,2)</f>
        <v>0</v>
      </c>
      <c r="BL546" s="25" t="s">
        <v>140</v>
      </c>
      <c r="BM546" s="25" t="s">
        <v>2089</v>
      </c>
    </row>
    <row r="547" s="1" customFormat="1">
      <c r="B547" s="47"/>
      <c r="C547" s="75"/>
      <c r="D547" s="248" t="s">
        <v>219</v>
      </c>
      <c r="E547" s="75"/>
      <c r="F547" s="249" t="s">
        <v>1396</v>
      </c>
      <c r="G547" s="75"/>
      <c r="H547" s="75"/>
      <c r="I547" s="204"/>
      <c r="J547" s="75"/>
      <c r="K547" s="75"/>
      <c r="L547" s="73"/>
      <c r="M547" s="250"/>
      <c r="N547" s="48"/>
      <c r="O547" s="48"/>
      <c r="P547" s="48"/>
      <c r="Q547" s="48"/>
      <c r="R547" s="48"/>
      <c r="S547" s="48"/>
      <c r="T547" s="96"/>
      <c r="AT547" s="25" t="s">
        <v>219</v>
      </c>
      <c r="AU547" s="25" t="s">
        <v>81</v>
      </c>
    </row>
    <row r="548" s="1" customFormat="1" ht="14.4" customHeight="1">
      <c r="B548" s="47"/>
      <c r="C548" s="236" t="s">
        <v>1414</v>
      </c>
      <c r="D548" s="236" t="s">
        <v>212</v>
      </c>
      <c r="E548" s="237" t="s">
        <v>2090</v>
      </c>
      <c r="F548" s="238" t="s">
        <v>2091</v>
      </c>
      <c r="G548" s="239" t="s">
        <v>251</v>
      </c>
      <c r="H548" s="240">
        <v>35</v>
      </c>
      <c r="I548" s="241"/>
      <c r="J548" s="242">
        <f>ROUND(I548*H548,2)</f>
        <v>0</v>
      </c>
      <c r="K548" s="238" t="s">
        <v>216</v>
      </c>
      <c r="L548" s="73"/>
      <c r="M548" s="243" t="s">
        <v>21</v>
      </c>
      <c r="N548" s="244" t="s">
        <v>43</v>
      </c>
      <c r="O548" s="48"/>
      <c r="P548" s="245">
        <f>O548*H548</f>
        <v>0</v>
      </c>
      <c r="Q548" s="245">
        <v>3.0000000000000001E-05</v>
      </c>
      <c r="R548" s="245">
        <f>Q548*H548</f>
        <v>0.0010499999999999999</v>
      </c>
      <c r="S548" s="245">
        <v>0</v>
      </c>
      <c r="T548" s="246">
        <f>S548*H548</f>
        <v>0</v>
      </c>
      <c r="AR548" s="25" t="s">
        <v>140</v>
      </c>
      <c r="AT548" s="25" t="s">
        <v>212</v>
      </c>
      <c r="AU548" s="25" t="s">
        <v>81</v>
      </c>
      <c r="AY548" s="25" t="s">
        <v>210</v>
      </c>
      <c r="BE548" s="247">
        <f>IF(N548="základní",J548,0)</f>
        <v>0</v>
      </c>
      <c r="BF548" s="247">
        <f>IF(N548="snížená",J548,0)</f>
        <v>0</v>
      </c>
      <c r="BG548" s="247">
        <f>IF(N548="zákl. přenesená",J548,0)</f>
        <v>0</v>
      </c>
      <c r="BH548" s="247">
        <f>IF(N548="sníž. přenesená",J548,0)</f>
        <v>0</v>
      </c>
      <c r="BI548" s="247">
        <f>IF(N548="nulová",J548,0)</f>
        <v>0</v>
      </c>
      <c r="BJ548" s="25" t="s">
        <v>79</v>
      </c>
      <c r="BK548" s="247">
        <f>ROUND(I548*H548,2)</f>
        <v>0</v>
      </c>
      <c r="BL548" s="25" t="s">
        <v>140</v>
      </c>
      <c r="BM548" s="25" t="s">
        <v>2092</v>
      </c>
    </row>
    <row r="549" s="1" customFormat="1">
      <c r="B549" s="47"/>
      <c r="C549" s="75"/>
      <c r="D549" s="248" t="s">
        <v>219</v>
      </c>
      <c r="E549" s="75"/>
      <c r="F549" s="249" t="s">
        <v>1396</v>
      </c>
      <c r="G549" s="75"/>
      <c r="H549" s="75"/>
      <c r="I549" s="204"/>
      <c r="J549" s="75"/>
      <c r="K549" s="75"/>
      <c r="L549" s="73"/>
      <c r="M549" s="250"/>
      <c r="N549" s="48"/>
      <c r="O549" s="48"/>
      <c r="P549" s="48"/>
      <c r="Q549" s="48"/>
      <c r="R549" s="48"/>
      <c r="S549" s="48"/>
      <c r="T549" s="96"/>
      <c r="AT549" s="25" t="s">
        <v>219</v>
      </c>
      <c r="AU549" s="25" t="s">
        <v>81</v>
      </c>
    </row>
    <row r="550" s="1" customFormat="1" ht="14.4" customHeight="1">
      <c r="B550" s="47"/>
      <c r="C550" s="236" t="s">
        <v>1420</v>
      </c>
      <c r="D550" s="236" t="s">
        <v>212</v>
      </c>
      <c r="E550" s="237" t="s">
        <v>1398</v>
      </c>
      <c r="F550" s="238" t="s">
        <v>1399</v>
      </c>
      <c r="G550" s="239" t="s">
        <v>391</v>
      </c>
      <c r="H550" s="240">
        <v>50</v>
      </c>
      <c r="I550" s="241"/>
      <c r="J550" s="242">
        <f>ROUND(I550*H550,2)</f>
        <v>0</v>
      </c>
      <c r="K550" s="238" t="s">
        <v>216</v>
      </c>
      <c r="L550" s="73"/>
      <c r="M550" s="243" t="s">
        <v>21</v>
      </c>
      <c r="N550" s="244" t="s">
        <v>43</v>
      </c>
      <c r="O550" s="48"/>
      <c r="P550" s="245">
        <f>O550*H550</f>
        <v>0</v>
      </c>
      <c r="Q550" s="245">
        <v>0</v>
      </c>
      <c r="R550" s="245">
        <f>Q550*H550</f>
        <v>0</v>
      </c>
      <c r="S550" s="245">
        <v>0</v>
      </c>
      <c r="T550" s="246">
        <f>S550*H550</f>
        <v>0</v>
      </c>
      <c r="AR550" s="25" t="s">
        <v>140</v>
      </c>
      <c r="AT550" s="25" t="s">
        <v>212</v>
      </c>
      <c r="AU550" s="25" t="s">
        <v>81</v>
      </c>
      <c r="AY550" s="25" t="s">
        <v>210</v>
      </c>
      <c r="BE550" s="247">
        <f>IF(N550="základní",J550,0)</f>
        <v>0</v>
      </c>
      <c r="BF550" s="247">
        <f>IF(N550="snížená",J550,0)</f>
        <v>0</v>
      </c>
      <c r="BG550" s="247">
        <f>IF(N550="zákl. přenesená",J550,0)</f>
        <v>0</v>
      </c>
      <c r="BH550" s="247">
        <f>IF(N550="sníž. přenesená",J550,0)</f>
        <v>0</v>
      </c>
      <c r="BI550" s="247">
        <f>IF(N550="nulová",J550,0)</f>
        <v>0</v>
      </c>
      <c r="BJ550" s="25" t="s">
        <v>79</v>
      </c>
      <c r="BK550" s="247">
        <f>ROUND(I550*H550,2)</f>
        <v>0</v>
      </c>
      <c r="BL550" s="25" t="s">
        <v>140</v>
      </c>
      <c r="BM550" s="25" t="s">
        <v>2093</v>
      </c>
    </row>
    <row r="551" s="1" customFormat="1">
      <c r="B551" s="47"/>
      <c r="C551" s="75"/>
      <c r="D551" s="248" t="s">
        <v>219</v>
      </c>
      <c r="E551" s="75"/>
      <c r="F551" s="249" t="s">
        <v>1396</v>
      </c>
      <c r="G551" s="75"/>
      <c r="H551" s="75"/>
      <c r="I551" s="204"/>
      <c r="J551" s="75"/>
      <c r="K551" s="75"/>
      <c r="L551" s="73"/>
      <c r="M551" s="250"/>
      <c r="N551" s="48"/>
      <c r="O551" s="48"/>
      <c r="P551" s="48"/>
      <c r="Q551" s="48"/>
      <c r="R551" s="48"/>
      <c r="S551" s="48"/>
      <c r="T551" s="96"/>
      <c r="AT551" s="25" t="s">
        <v>219</v>
      </c>
      <c r="AU551" s="25" t="s">
        <v>81</v>
      </c>
    </row>
    <row r="552" s="1" customFormat="1" ht="34.2" customHeight="1">
      <c r="B552" s="47"/>
      <c r="C552" s="236" t="s">
        <v>1425</v>
      </c>
      <c r="D552" s="236" t="s">
        <v>212</v>
      </c>
      <c r="E552" s="237" t="s">
        <v>1415</v>
      </c>
      <c r="F552" s="238" t="s">
        <v>1416</v>
      </c>
      <c r="G552" s="239" t="s">
        <v>318</v>
      </c>
      <c r="H552" s="240">
        <v>0.89100000000000001</v>
      </c>
      <c r="I552" s="241"/>
      <c r="J552" s="242">
        <f>ROUND(I552*H552,2)</f>
        <v>0</v>
      </c>
      <c r="K552" s="238" t="s">
        <v>216</v>
      </c>
      <c r="L552" s="73"/>
      <c r="M552" s="243" t="s">
        <v>21</v>
      </c>
      <c r="N552" s="244" t="s">
        <v>43</v>
      </c>
      <c r="O552" s="48"/>
      <c r="P552" s="245">
        <f>O552*H552</f>
        <v>0</v>
      </c>
      <c r="Q552" s="245">
        <v>0</v>
      </c>
      <c r="R552" s="245">
        <f>Q552*H552</f>
        <v>0</v>
      </c>
      <c r="S552" s="245">
        <v>0</v>
      </c>
      <c r="T552" s="246">
        <f>S552*H552</f>
        <v>0</v>
      </c>
      <c r="AR552" s="25" t="s">
        <v>140</v>
      </c>
      <c r="AT552" s="25" t="s">
        <v>212</v>
      </c>
      <c r="AU552" s="25" t="s">
        <v>81</v>
      </c>
      <c r="AY552" s="25" t="s">
        <v>210</v>
      </c>
      <c r="BE552" s="247">
        <f>IF(N552="základní",J552,0)</f>
        <v>0</v>
      </c>
      <c r="BF552" s="247">
        <f>IF(N552="snížená",J552,0)</f>
        <v>0</v>
      </c>
      <c r="BG552" s="247">
        <f>IF(N552="zákl. přenesená",J552,0)</f>
        <v>0</v>
      </c>
      <c r="BH552" s="247">
        <f>IF(N552="sníž. přenesená",J552,0)</f>
        <v>0</v>
      </c>
      <c r="BI552" s="247">
        <f>IF(N552="nulová",J552,0)</f>
        <v>0</v>
      </c>
      <c r="BJ552" s="25" t="s">
        <v>79</v>
      </c>
      <c r="BK552" s="247">
        <f>ROUND(I552*H552,2)</f>
        <v>0</v>
      </c>
      <c r="BL552" s="25" t="s">
        <v>140</v>
      </c>
      <c r="BM552" s="25" t="s">
        <v>2094</v>
      </c>
    </row>
    <row r="553" s="1" customFormat="1">
      <c r="B553" s="47"/>
      <c r="C553" s="75"/>
      <c r="D553" s="248" t="s">
        <v>219</v>
      </c>
      <c r="E553" s="75"/>
      <c r="F553" s="249" t="s">
        <v>696</v>
      </c>
      <c r="G553" s="75"/>
      <c r="H553" s="75"/>
      <c r="I553" s="204"/>
      <c r="J553" s="75"/>
      <c r="K553" s="75"/>
      <c r="L553" s="73"/>
      <c r="M553" s="250"/>
      <c r="N553" s="48"/>
      <c r="O553" s="48"/>
      <c r="P553" s="48"/>
      <c r="Q553" s="48"/>
      <c r="R553" s="48"/>
      <c r="S553" s="48"/>
      <c r="T553" s="96"/>
      <c r="AT553" s="25" t="s">
        <v>219</v>
      </c>
      <c r="AU553" s="25" t="s">
        <v>81</v>
      </c>
    </row>
    <row r="554" s="11" customFormat="1" ht="29.88" customHeight="1">
      <c r="B554" s="220"/>
      <c r="C554" s="221"/>
      <c r="D554" s="222" t="s">
        <v>71</v>
      </c>
      <c r="E554" s="234" t="s">
        <v>1418</v>
      </c>
      <c r="F554" s="234" t="s">
        <v>1419</v>
      </c>
      <c r="G554" s="221"/>
      <c r="H554" s="221"/>
      <c r="I554" s="224"/>
      <c r="J554" s="235">
        <f>BK554</f>
        <v>0</v>
      </c>
      <c r="K554" s="221"/>
      <c r="L554" s="226"/>
      <c r="M554" s="227"/>
      <c r="N554" s="228"/>
      <c r="O554" s="228"/>
      <c r="P554" s="229">
        <f>SUM(P555:P568)</f>
        <v>0</v>
      </c>
      <c r="Q554" s="228"/>
      <c r="R554" s="229">
        <f>SUM(R555:R568)</f>
        <v>0.048578699999999995</v>
      </c>
      <c r="S554" s="228"/>
      <c r="T554" s="230">
        <f>SUM(T555:T568)</f>
        <v>0</v>
      </c>
      <c r="AR554" s="231" t="s">
        <v>81</v>
      </c>
      <c r="AT554" s="232" t="s">
        <v>71</v>
      </c>
      <c r="AU554" s="232" t="s">
        <v>79</v>
      </c>
      <c r="AY554" s="231" t="s">
        <v>210</v>
      </c>
      <c r="BK554" s="233">
        <f>SUM(BK555:BK568)</f>
        <v>0</v>
      </c>
    </row>
    <row r="555" s="1" customFormat="1" ht="22.8" customHeight="1">
      <c r="B555" s="47"/>
      <c r="C555" s="236" t="s">
        <v>1429</v>
      </c>
      <c r="D555" s="236" t="s">
        <v>212</v>
      </c>
      <c r="E555" s="237" t="s">
        <v>2095</v>
      </c>
      <c r="F555" s="238" t="s">
        <v>2096</v>
      </c>
      <c r="G555" s="239" t="s">
        <v>215</v>
      </c>
      <c r="H555" s="240">
        <v>10</v>
      </c>
      <c r="I555" s="241"/>
      <c r="J555" s="242">
        <f>ROUND(I555*H555,2)</f>
        <v>0</v>
      </c>
      <c r="K555" s="238" t="s">
        <v>216</v>
      </c>
      <c r="L555" s="73"/>
      <c r="M555" s="243" t="s">
        <v>21</v>
      </c>
      <c r="N555" s="244" t="s">
        <v>43</v>
      </c>
      <c r="O555" s="48"/>
      <c r="P555" s="245">
        <f>O555*H555</f>
        <v>0</v>
      </c>
      <c r="Q555" s="245">
        <v>8.0000000000000007E-05</v>
      </c>
      <c r="R555" s="245">
        <f>Q555*H555</f>
        <v>0.00080000000000000004</v>
      </c>
      <c r="S555" s="245">
        <v>0</v>
      </c>
      <c r="T555" s="246">
        <f>S555*H555</f>
        <v>0</v>
      </c>
      <c r="AR555" s="25" t="s">
        <v>140</v>
      </c>
      <c r="AT555" s="25" t="s">
        <v>212</v>
      </c>
      <c r="AU555" s="25" t="s">
        <v>81</v>
      </c>
      <c r="AY555" s="25" t="s">
        <v>210</v>
      </c>
      <c r="BE555" s="247">
        <f>IF(N555="základní",J555,0)</f>
        <v>0</v>
      </c>
      <c r="BF555" s="247">
        <f>IF(N555="snížená",J555,0)</f>
        <v>0</v>
      </c>
      <c r="BG555" s="247">
        <f>IF(N555="zákl. přenesená",J555,0)</f>
        <v>0</v>
      </c>
      <c r="BH555" s="247">
        <f>IF(N555="sníž. přenesená",J555,0)</f>
        <v>0</v>
      </c>
      <c r="BI555" s="247">
        <f>IF(N555="nulová",J555,0)</f>
        <v>0</v>
      </c>
      <c r="BJ555" s="25" t="s">
        <v>79</v>
      </c>
      <c r="BK555" s="247">
        <f>ROUND(I555*H555,2)</f>
        <v>0</v>
      </c>
      <c r="BL555" s="25" t="s">
        <v>140</v>
      </c>
      <c r="BM555" s="25" t="s">
        <v>2097</v>
      </c>
    </row>
    <row r="556" s="1" customFormat="1" ht="14.4" customHeight="1">
      <c r="B556" s="47"/>
      <c r="C556" s="236" t="s">
        <v>1433</v>
      </c>
      <c r="D556" s="236" t="s">
        <v>212</v>
      </c>
      <c r="E556" s="237" t="s">
        <v>2098</v>
      </c>
      <c r="F556" s="238" t="s">
        <v>2099</v>
      </c>
      <c r="G556" s="239" t="s">
        <v>215</v>
      </c>
      <c r="H556" s="240">
        <v>10</v>
      </c>
      <c r="I556" s="241"/>
      <c r="J556" s="242">
        <f>ROUND(I556*H556,2)</f>
        <v>0</v>
      </c>
      <c r="K556" s="238" t="s">
        <v>216</v>
      </c>
      <c r="L556" s="73"/>
      <c r="M556" s="243" t="s">
        <v>21</v>
      </c>
      <c r="N556" s="244" t="s">
        <v>43</v>
      </c>
      <c r="O556" s="48"/>
      <c r="P556" s="245">
        <f>O556*H556</f>
        <v>0</v>
      </c>
      <c r="Q556" s="245">
        <v>0.00012765000000000001</v>
      </c>
      <c r="R556" s="245">
        <f>Q556*H556</f>
        <v>0.0012765000000000001</v>
      </c>
      <c r="S556" s="245">
        <v>0</v>
      </c>
      <c r="T556" s="246">
        <f>S556*H556</f>
        <v>0</v>
      </c>
      <c r="AR556" s="25" t="s">
        <v>140</v>
      </c>
      <c r="AT556" s="25" t="s">
        <v>212</v>
      </c>
      <c r="AU556" s="25" t="s">
        <v>81</v>
      </c>
      <c r="AY556" s="25" t="s">
        <v>210</v>
      </c>
      <c r="BE556" s="247">
        <f>IF(N556="základní",J556,0)</f>
        <v>0</v>
      </c>
      <c r="BF556" s="247">
        <f>IF(N556="snížená",J556,0)</f>
        <v>0</v>
      </c>
      <c r="BG556" s="247">
        <f>IF(N556="zákl. přenesená",J556,0)</f>
        <v>0</v>
      </c>
      <c r="BH556" s="247">
        <f>IF(N556="sníž. přenesená",J556,0)</f>
        <v>0</v>
      </c>
      <c r="BI556" s="247">
        <f>IF(N556="nulová",J556,0)</f>
        <v>0</v>
      </c>
      <c r="BJ556" s="25" t="s">
        <v>79</v>
      </c>
      <c r="BK556" s="247">
        <f>ROUND(I556*H556,2)</f>
        <v>0</v>
      </c>
      <c r="BL556" s="25" t="s">
        <v>140</v>
      </c>
      <c r="BM556" s="25" t="s">
        <v>2100</v>
      </c>
    </row>
    <row r="557" s="1" customFormat="1" ht="22.8" customHeight="1">
      <c r="B557" s="47"/>
      <c r="C557" s="236" t="s">
        <v>1437</v>
      </c>
      <c r="D557" s="236" t="s">
        <v>212</v>
      </c>
      <c r="E557" s="237" t="s">
        <v>2101</v>
      </c>
      <c r="F557" s="238" t="s">
        <v>2102</v>
      </c>
      <c r="G557" s="239" t="s">
        <v>215</v>
      </c>
      <c r="H557" s="240">
        <v>20</v>
      </c>
      <c r="I557" s="241"/>
      <c r="J557" s="242">
        <f>ROUND(I557*H557,2)</f>
        <v>0</v>
      </c>
      <c r="K557" s="238" t="s">
        <v>216</v>
      </c>
      <c r="L557" s="73"/>
      <c r="M557" s="243" t="s">
        <v>21</v>
      </c>
      <c r="N557" s="244" t="s">
        <v>43</v>
      </c>
      <c r="O557" s="48"/>
      <c r="P557" s="245">
        <f>O557*H557</f>
        <v>0</v>
      </c>
      <c r="Q557" s="245">
        <v>8.5879999999999998E-05</v>
      </c>
      <c r="R557" s="245">
        <f>Q557*H557</f>
        <v>0.0017175999999999999</v>
      </c>
      <c r="S557" s="245">
        <v>0</v>
      </c>
      <c r="T557" s="246">
        <f>S557*H557</f>
        <v>0</v>
      </c>
      <c r="AR557" s="25" t="s">
        <v>140</v>
      </c>
      <c r="AT557" s="25" t="s">
        <v>212</v>
      </c>
      <c r="AU557" s="25" t="s">
        <v>81</v>
      </c>
      <c r="AY557" s="25" t="s">
        <v>210</v>
      </c>
      <c r="BE557" s="247">
        <f>IF(N557="základní",J557,0)</f>
        <v>0</v>
      </c>
      <c r="BF557" s="247">
        <f>IF(N557="snížená",J557,0)</f>
        <v>0</v>
      </c>
      <c r="BG557" s="247">
        <f>IF(N557="zákl. přenesená",J557,0)</f>
        <v>0</v>
      </c>
      <c r="BH557" s="247">
        <f>IF(N557="sníž. přenesená",J557,0)</f>
        <v>0</v>
      </c>
      <c r="BI557" s="247">
        <f>IF(N557="nulová",J557,0)</f>
        <v>0</v>
      </c>
      <c r="BJ557" s="25" t="s">
        <v>79</v>
      </c>
      <c r="BK557" s="247">
        <f>ROUND(I557*H557,2)</f>
        <v>0</v>
      </c>
      <c r="BL557" s="25" t="s">
        <v>140</v>
      </c>
      <c r="BM557" s="25" t="s">
        <v>2103</v>
      </c>
    </row>
    <row r="558" s="1" customFormat="1" ht="14.4" customHeight="1">
      <c r="B558" s="47"/>
      <c r="C558" s="236" t="s">
        <v>1441</v>
      </c>
      <c r="D558" s="236" t="s">
        <v>212</v>
      </c>
      <c r="E558" s="237" t="s">
        <v>1421</v>
      </c>
      <c r="F558" s="238" t="s">
        <v>1422</v>
      </c>
      <c r="G558" s="239" t="s">
        <v>215</v>
      </c>
      <c r="H558" s="240">
        <v>70</v>
      </c>
      <c r="I558" s="241"/>
      <c r="J558" s="242">
        <f>ROUND(I558*H558,2)</f>
        <v>0</v>
      </c>
      <c r="K558" s="238" t="s">
        <v>216</v>
      </c>
      <c r="L558" s="73"/>
      <c r="M558" s="243" t="s">
        <v>21</v>
      </c>
      <c r="N558" s="244" t="s">
        <v>43</v>
      </c>
      <c r="O558" s="48"/>
      <c r="P558" s="245">
        <f>O558*H558</f>
        <v>0</v>
      </c>
      <c r="Q558" s="245">
        <v>2.08E-06</v>
      </c>
      <c r="R558" s="245">
        <f>Q558*H558</f>
        <v>0.00014559999999999999</v>
      </c>
      <c r="S558" s="245">
        <v>0</v>
      </c>
      <c r="T558" s="246">
        <f>S558*H558</f>
        <v>0</v>
      </c>
      <c r="AR558" s="25" t="s">
        <v>140</v>
      </c>
      <c r="AT558" s="25" t="s">
        <v>212</v>
      </c>
      <c r="AU558" s="25" t="s">
        <v>81</v>
      </c>
      <c r="AY558" s="25" t="s">
        <v>210</v>
      </c>
      <c r="BE558" s="247">
        <f>IF(N558="základní",J558,0)</f>
        <v>0</v>
      </c>
      <c r="BF558" s="247">
        <f>IF(N558="snížená",J558,0)</f>
        <v>0</v>
      </c>
      <c r="BG558" s="247">
        <f>IF(N558="zákl. přenesená",J558,0)</f>
        <v>0</v>
      </c>
      <c r="BH558" s="247">
        <f>IF(N558="sníž. přenesená",J558,0)</f>
        <v>0</v>
      </c>
      <c r="BI558" s="247">
        <f>IF(N558="nulová",J558,0)</f>
        <v>0</v>
      </c>
      <c r="BJ558" s="25" t="s">
        <v>79</v>
      </c>
      <c r="BK558" s="247">
        <f>ROUND(I558*H558,2)</f>
        <v>0</v>
      </c>
      <c r="BL558" s="25" t="s">
        <v>140</v>
      </c>
      <c r="BM558" s="25" t="s">
        <v>2104</v>
      </c>
    </row>
    <row r="559" s="12" customFormat="1">
      <c r="B559" s="251"/>
      <c r="C559" s="252"/>
      <c r="D559" s="248" t="s">
        <v>221</v>
      </c>
      <c r="E559" s="253" t="s">
        <v>21</v>
      </c>
      <c r="F559" s="254" t="s">
        <v>1424</v>
      </c>
      <c r="G559" s="252"/>
      <c r="H559" s="253" t="s">
        <v>21</v>
      </c>
      <c r="I559" s="255"/>
      <c r="J559" s="252"/>
      <c r="K559" s="252"/>
      <c r="L559" s="256"/>
      <c r="M559" s="257"/>
      <c r="N559" s="258"/>
      <c r="O559" s="258"/>
      <c r="P559" s="258"/>
      <c r="Q559" s="258"/>
      <c r="R559" s="258"/>
      <c r="S559" s="258"/>
      <c r="T559" s="259"/>
      <c r="AT559" s="260" t="s">
        <v>221</v>
      </c>
      <c r="AU559" s="260" t="s">
        <v>81</v>
      </c>
      <c r="AV559" s="12" t="s">
        <v>79</v>
      </c>
      <c r="AW559" s="12" t="s">
        <v>35</v>
      </c>
      <c r="AX559" s="12" t="s">
        <v>72</v>
      </c>
      <c r="AY559" s="260" t="s">
        <v>210</v>
      </c>
    </row>
    <row r="560" s="13" customFormat="1">
      <c r="B560" s="261"/>
      <c r="C560" s="262"/>
      <c r="D560" s="248" t="s">
        <v>221</v>
      </c>
      <c r="E560" s="263" t="s">
        <v>21</v>
      </c>
      <c r="F560" s="264" t="s">
        <v>2105</v>
      </c>
      <c r="G560" s="262"/>
      <c r="H560" s="265">
        <v>70</v>
      </c>
      <c r="I560" s="266"/>
      <c r="J560" s="262"/>
      <c r="K560" s="262"/>
      <c r="L560" s="267"/>
      <c r="M560" s="268"/>
      <c r="N560" s="269"/>
      <c r="O560" s="269"/>
      <c r="P560" s="269"/>
      <c r="Q560" s="269"/>
      <c r="R560" s="269"/>
      <c r="S560" s="269"/>
      <c r="T560" s="270"/>
      <c r="AT560" s="271" t="s">
        <v>221</v>
      </c>
      <c r="AU560" s="271" t="s">
        <v>81</v>
      </c>
      <c r="AV560" s="13" t="s">
        <v>81</v>
      </c>
      <c r="AW560" s="13" t="s">
        <v>35</v>
      </c>
      <c r="AX560" s="13" t="s">
        <v>79</v>
      </c>
      <c r="AY560" s="271" t="s">
        <v>210</v>
      </c>
    </row>
    <row r="561" s="1" customFormat="1" ht="14.4" customHeight="1">
      <c r="B561" s="47"/>
      <c r="C561" s="236" t="s">
        <v>2106</v>
      </c>
      <c r="D561" s="236" t="s">
        <v>212</v>
      </c>
      <c r="E561" s="237" t="s">
        <v>1426</v>
      </c>
      <c r="F561" s="238" t="s">
        <v>1427</v>
      </c>
      <c r="G561" s="239" t="s">
        <v>215</v>
      </c>
      <c r="H561" s="240">
        <v>70</v>
      </c>
      <c r="I561" s="241"/>
      <c r="J561" s="242">
        <f>ROUND(I561*H561,2)</f>
        <v>0</v>
      </c>
      <c r="K561" s="238" t="s">
        <v>216</v>
      </c>
      <c r="L561" s="73"/>
      <c r="M561" s="243" t="s">
        <v>21</v>
      </c>
      <c r="N561" s="244" t="s">
        <v>43</v>
      </c>
      <c r="O561" s="48"/>
      <c r="P561" s="245">
        <f>O561*H561</f>
        <v>0</v>
      </c>
      <c r="Q561" s="245">
        <v>0</v>
      </c>
      <c r="R561" s="245">
        <f>Q561*H561</f>
        <v>0</v>
      </c>
      <c r="S561" s="245">
        <v>0</v>
      </c>
      <c r="T561" s="246">
        <f>S561*H561</f>
        <v>0</v>
      </c>
      <c r="AR561" s="25" t="s">
        <v>140</v>
      </c>
      <c r="AT561" s="25" t="s">
        <v>212</v>
      </c>
      <c r="AU561" s="25" t="s">
        <v>81</v>
      </c>
      <c r="AY561" s="25" t="s">
        <v>210</v>
      </c>
      <c r="BE561" s="247">
        <f>IF(N561="základní",J561,0)</f>
        <v>0</v>
      </c>
      <c r="BF561" s="247">
        <f>IF(N561="snížená",J561,0)</f>
        <v>0</v>
      </c>
      <c r="BG561" s="247">
        <f>IF(N561="zákl. přenesená",J561,0)</f>
        <v>0</v>
      </c>
      <c r="BH561" s="247">
        <f>IF(N561="sníž. přenesená",J561,0)</f>
        <v>0</v>
      </c>
      <c r="BI561" s="247">
        <f>IF(N561="nulová",J561,0)</f>
        <v>0</v>
      </c>
      <c r="BJ561" s="25" t="s">
        <v>79</v>
      </c>
      <c r="BK561" s="247">
        <f>ROUND(I561*H561,2)</f>
        <v>0</v>
      </c>
      <c r="BL561" s="25" t="s">
        <v>140</v>
      </c>
      <c r="BM561" s="25" t="s">
        <v>2107</v>
      </c>
    </row>
    <row r="562" s="1" customFormat="1" ht="22.8" customHeight="1">
      <c r="B562" s="47"/>
      <c r="C562" s="236" t="s">
        <v>2108</v>
      </c>
      <c r="D562" s="236" t="s">
        <v>212</v>
      </c>
      <c r="E562" s="237" t="s">
        <v>1430</v>
      </c>
      <c r="F562" s="238" t="s">
        <v>1431</v>
      </c>
      <c r="G562" s="239" t="s">
        <v>215</v>
      </c>
      <c r="H562" s="240">
        <v>70</v>
      </c>
      <c r="I562" s="241"/>
      <c r="J562" s="242">
        <f>ROUND(I562*H562,2)</f>
        <v>0</v>
      </c>
      <c r="K562" s="238" t="s">
        <v>216</v>
      </c>
      <c r="L562" s="73"/>
      <c r="M562" s="243" t="s">
        <v>21</v>
      </c>
      <c r="N562" s="244" t="s">
        <v>43</v>
      </c>
      <c r="O562" s="48"/>
      <c r="P562" s="245">
        <f>O562*H562</f>
        <v>0</v>
      </c>
      <c r="Q562" s="245">
        <v>0</v>
      </c>
      <c r="R562" s="245">
        <f>Q562*H562</f>
        <v>0</v>
      </c>
      <c r="S562" s="245">
        <v>0</v>
      </c>
      <c r="T562" s="246">
        <f>S562*H562</f>
        <v>0</v>
      </c>
      <c r="AR562" s="25" t="s">
        <v>140</v>
      </c>
      <c r="AT562" s="25" t="s">
        <v>212</v>
      </c>
      <c r="AU562" s="25" t="s">
        <v>81</v>
      </c>
      <c r="AY562" s="25" t="s">
        <v>210</v>
      </c>
      <c r="BE562" s="247">
        <f>IF(N562="základní",J562,0)</f>
        <v>0</v>
      </c>
      <c r="BF562" s="247">
        <f>IF(N562="snížená",J562,0)</f>
        <v>0</v>
      </c>
      <c r="BG562" s="247">
        <f>IF(N562="zákl. přenesená",J562,0)</f>
        <v>0</v>
      </c>
      <c r="BH562" s="247">
        <f>IF(N562="sníž. přenesená",J562,0)</f>
        <v>0</v>
      </c>
      <c r="BI562" s="247">
        <f>IF(N562="nulová",J562,0)</f>
        <v>0</v>
      </c>
      <c r="BJ562" s="25" t="s">
        <v>79</v>
      </c>
      <c r="BK562" s="247">
        <f>ROUND(I562*H562,2)</f>
        <v>0</v>
      </c>
      <c r="BL562" s="25" t="s">
        <v>140</v>
      </c>
      <c r="BM562" s="25" t="s">
        <v>2109</v>
      </c>
    </row>
    <row r="563" s="1" customFormat="1" ht="14.4" customHeight="1">
      <c r="B563" s="47"/>
      <c r="C563" s="236" t="s">
        <v>2110</v>
      </c>
      <c r="D563" s="236" t="s">
        <v>212</v>
      </c>
      <c r="E563" s="237" t="s">
        <v>1434</v>
      </c>
      <c r="F563" s="238" t="s">
        <v>1435</v>
      </c>
      <c r="G563" s="239" t="s">
        <v>215</v>
      </c>
      <c r="H563" s="240">
        <v>70</v>
      </c>
      <c r="I563" s="241"/>
      <c r="J563" s="242">
        <f>ROUND(I563*H563,2)</f>
        <v>0</v>
      </c>
      <c r="K563" s="238" t="s">
        <v>216</v>
      </c>
      <c r="L563" s="73"/>
      <c r="M563" s="243" t="s">
        <v>21</v>
      </c>
      <c r="N563" s="244" t="s">
        <v>43</v>
      </c>
      <c r="O563" s="48"/>
      <c r="P563" s="245">
        <f>O563*H563</f>
        <v>0</v>
      </c>
      <c r="Q563" s="245">
        <v>8.0000000000000007E-05</v>
      </c>
      <c r="R563" s="245">
        <f>Q563*H563</f>
        <v>0.0056000000000000008</v>
      </c>
      <c r="S563" s="245">
        <v>0</v>
      </c>
      <c r="T563" s="246">
        <f>S563*H563</f>
        <v>0</v>
      </c>
      <c r="AR563" s="25" t="s">
        <v>140</v>
      </c>
      <c r="AT563" s="25" t="s">
        <v>212</v>
      </c>
      <c r="AU563" s="25" t="s">
        <v>81</v>
      </c>
      <c r="AY563" s="25" t="s">
        <v>210</v>
      </c>
      <c r="BE563" s="247">
        <f>IF(N563="základní",J563,0)</f>
        <v>0</v>
      </c>
      <c r="BF563" s="247">
        <f>IF(N563="snížená",J563,0)</f>
        <v>0</v>
      </c>
      <c r="BG563" s="247">
        <f>IF(N563="zákl. přenesená",J563,0)</f>
        <v>0</v>
      </c>
      <c r="BH563" s="247">
        <f>IF(N563="sníž. přenesená",J563,0)</f>
        <v>0</v>
      </c>
      <c r="BI563" s="247">
        <f>IF(N563="nulová",J563,0)</f>
        <v>0</v>
      </c>
      <c r="BJ563" s="25" t="s">
        <v>79</v>
      </c>
      <c r="BK563" s="247">
        <f>ROUND(I563*H563,2)</f>
        <v>0</v>
      </c>
      <c r="BL563" s="25" t="s">
        <v>140</v>
      </c>
      <c r="BM563" s="25" t="s">
        <v>2111</v>
      </c>
    </row>
    <row r="564" s="1" customFormat="1" ht="34.2" customHeight="1">
      <c r="B564" s="47"/>
      <c r="C564" s="236" t="s">
        <v>2112</v>
      </c>
      <c r="D564" s="236" t="s">
        <v>212</v>
      </c>
      <c r="E564" s="237" t="s">
        <v>1438</v>
      </c>
      <c r="F564" s="238" t="s">
        <v>1439</v>
      </c>
      <c r="G564" s="239" t="s">
        <v>215</v>
      </c>
      <c r="H564" s="240">
        <v>70</v>
      </c>
      <c r="I564" s="241"/>
      <c r="J564" s="242">
        <f>ROUND(I564*H564,2)</f>
        <v>0</v>
      </c>
      <c r="K564" s="238" t="s">
        <v>216</v>
      </c>
      <c r="L564" s="73"/>
      <c r="M564" s="243" t="s">
        <v>21</v>
      </c>
      <c r="N564" s="244" t="s">
        <v>43</v>
      </c>
      <c r="O564" s="48"/>
      <c r="P564" s="245">
        <f>O564*H564</f>
        <v>0</v>
      </c>
      <c r="Q564" s="245">
        <v>0.00053759999999999995</v>
      </c>
      <c r="R564" s="245">
        <f>Q564*H564</f>
        <v>0.037631999999999999</v>
      </c>
      <c r="S564" s="245">
        <v>0</v>
      </c>
      <c r="T564" s="246">
        <f>S564*H564</f>
        <v>0</v>
      </c>
      <c r="AR564" s="25" t="s">
        <v>140</v>
      </c>
      <c r="AT564" s="25" t="s">
        <v>212</v>
      </c>
      <c r="AU564" s="25" t="s">
        <v>81</v>
      </c>
      <c r="AY564" s="25" t="s">
        <v>210</v>
      </c>
      <c r="BE564" s="247">
        <f>IF(N564="základní",J564,0)</f>
        <v>0</v>
      </c>
      <c r="BF564" s="247">
        <f>IF(N564="snížená",J564,0)</f>
        <v>0</v>
      </c>
      <c r="BG564" s="247">
        <f>IF(N564="zákl. přenesená",J564,0)</f>
        <v>0</v>
      </c>
      <c r="BH564" s="247">
        <f>IF(N564="sníž. přenesená",J564,0)</f>
        <v>0</v>
      </c>
      <c r="BI564" s="247">
        <f>IF(N564="nulová",J564,0)</f>
        <v>0</v>
      </c>
      <c r="BJ564" s="25" t="s">
        <v>79</v>
      </c>
      <c r="BK564" s="247">
        <f>ROUND(I564*H564,2)</f>
        <v>0</v>
      </c>
      <c r="BL564" s="25" t="s">
        <v>140</v>
      </c>
      <c r="BM564" s="25" t="s">
        <v>2113</v>
      </c>
    </row>
    <row r="565" s="1" customFormat="1" ht="22.8" customHeight="1">
      <c r="B565" s="47"/>
      <c r="C565" s="236" t="s">
        <v>2114</v>
      </c>
      <c r="D565" s="236" t="s">
        <v>212</v>
      </c>
      <c r="E565" s="237" t="s">
        <v>1442</v>
      </c>
      <c r="F565" s="238" t="s">
        <v>1443</v>
      </c>
      <c r="G565" s="239" t="s">
        <v>215</v>
      </c>
      <c r="H565" s="240">
        <v>70</v>
      </c>
      <c r="I565" s="241"/>
      <c r="J565" s="242">
        <f>ROUND(I565*H565,2)</f>
        <v>0</v>
      </c>
      <c r="K565" s="238" t="s">
        <v>216</v>
      </c>
      <c r="L565" s="73"/>
      <c r="M565" s="243" t="s">
        <v>21</v>
      </c>
      <c r="N565" s="244" t="s">
        <v>43</v>
      </c>
      <c r="O565" s="48"/>
      <c r="P565" s="245">
        <f>O565*H565</f>
        <v>0</v>
      </c>
      <c r="Q565" s="245">
        <v>2.0100000000000001E-05</v>
      </c>
      <c r="R565" s="245">
        <f>Q565*H565</f>
        <v>0.0014070000000000001</v>
      </c>
      <c r="S565" s="245">
        <v>0</v>
      </c>
      <c r="T565" s="246">
        <f>S565*H565</f>
        <v>0</v>
      </c>
      <c r="AR565" s="25" t="s">
        <v>140</v>
      </c>
      <c r="AT565" s="25" t="s">
        <v>212</v>
      </c>
      <c r="AU565" s="25" t="s">
        <v>81</v>
      </c>
      <c r="AY565" s="25" t="s">
        <v>210</v>
      </c>
      <c r="BE565" s="247">
        <f>IF(N565="základní",J565,0)</f>
        <v>0</v>
      </c>
      <c r="BF565" s="247">
        <f>IF(N565="snížená",J565,0)</f>
        <v>0</v>
      </c>
      <c r="BG565" s="247">
        <f>IF(N565="zákl. přenesená",J565,0)</f>
        <v>0</v>
      </c>
      <c r="BH565" s="247">
        <f>IF(N565="sníž. přenesená",J565,0)</f>
        <v>0</v>
      </c>
      <c r="BI565" s="247">
        <f>IF(N565="nulová",J565,0)</f>
        <v>0</v>
      </c>
      <c r="BJ565" s="25" t="s">
        <v>79</v>
      </c>
      <c r="BK565" s="247">
        <f>ROUND(I565*H565,2)</f>
        <v>0</v>
      </c>
      <c r="BL565" s="25" t="s">
        <v>140</v>
      </c>
      <c r="BM565" s="25" t="s">
        <v>2115</v>
      </c>
    </row>
    <row r="566" s="12" customFormat="1">
      <c r="B566" s="251"/>
      <c r="C566" s="252"/>
      <c r="D566" s="248" t="s">
        <v>221</v>
      </c>
      <c r="E566" s="253" t="s">
        <v>21</v>
      </c>
      <c r="F566" s="254" t="s">
        <v>845</v>
      </c>
      <c r="G566" s="252"/>
      <c r="H566" s="253" t="s">
        <v>21</v>
      </c>
      <c r="I566" s="255"/>
      <c r="J566" s="252"/>
      <c r="K566" s="252"/>
      <c r="L566" s="256"/>
      <c r="M566" s="257"/>
      <c r="N566" s="258"/>
      <c r="O566" s="258"/>
      <c r="P566" s="258"/>
      <c r="Q566" s="258"/>
      <c r="R566" s="258"/>
      <c r="S566" s="258"/>
      <c r="T566" s="259"/>
      <c r="AT566" s="260" t="s">
        <v>221</v>
      </c>
      <c r="AU566" s="260" t="s">
        <v>81</v>
      </c>
      <c r="AV566" s="12" t="s">
        <v>79</v>
      </c>
      <c r="AW566" s="12" t="s">
        <v>35</v>
      </c>
      <c r="AX566" s="12" t="s">
        <v>72</v>
      </c>
      <c r="AY566" s="260" t="s">
        <v>210</v>
      </c>
    </row>
    <row r="567" s="12" customFormat="1">
      <c r="B567" s="251"/>
      <c r="C567" s="252"/>
      <c r="D567" s="248" t="s">
        <v>221</v>
      </c>
      <c r="E567" s="253" t="s">
        <v>21</v>
      </c>
      <c r="F567" s="254" t="s">
        <v>2116</v>
      </c>
      <c r="G567" s="252"/>
      <c r="H567" s="253" t="s">
        <v>21</v>
      </c>
      <c r="I567" s="255"/>
      <c r="J567" s="252"/>
      <c r="K567" s="252"/>
      <c r="L567" s="256"/>
      <c r="M567" s="257"/>
      <c r="N567" s="258"/>
      <c r="O567" s="258"/>
      <c r="P567" s="258"/>
      <c r="Q567" s="258"/>
      <c r="R567" s="258"/>
      <c r="S567" s="258"/>
      <c r="T567" s="259"/>
      <c r="AT567" s="260" t="s">
        <v>221</v>
      </c>
      <c r="AU567" s="260" t="s">
        <v>81</v>
      </c>
      <c r="AV567" s="12" t="s">
        <v>79</v>
      </c>
      <c r="AW567" s="12" t="s">
        <v>35</v>
      </c>
      <c r="AX567" s="12" t="s">
        <v>72</v>
      </c>
      <c r="AY567" s="260" t="s">
        <v>210</v>
      </c>
    </row>
    <row r="568" s="13" customFormat="1">
      <c r="B568" s="261"/>
      <c r="C568" s="262"/>
      <c r="D568" s="248" t="s">
        <v>221</v>
      </c>
      <c r="E568" s="263" t="s">
        <v>21</v>
      </c>
      <c r="F568" s="264" t="s">
        <v>2105</v>
      </c>
      <c r="G568" s="262"/>
      <c r="H568" s="265">
        <v>70</v>
      </c>
      <c r="I568" s="266"/>
      <c r="J568" s="262"/>
      <c r="K568" s="262"/>
      <c r="L568" s="267"/>
      <c r="M568" s="268"/>
      <c r="N568" s="269"/>
      <c r="O568" s="269"/>
      <c r="P568" s="269"/>
      <c r="Q568" s="269"/>
      <c r="R568" s="269"/>
      <c r="S568" s="269"/>
      <c r="T568" s="270"/>
      <c r="AT568" s="271" t="s">
        <v>221</v>
      </c>
      <c r="AU568" s="271" t="s">
        <v>81</v>
      </c>
      <c r="AV568" s="13" t="s">
        <v>81</v>
      </c>
      <c r="AW568" s="13" t="s">
        <v>35</v>
      </c>
      <c r="AX568" s="13" t="s">
        <v>79</v>
      </c>
      <c r="AY568" s="271" t="s">
        <v>210</v>
      </c>
    </row>
    <row r="569" s="11" customFormat="1" ht="29.88" customHeight="1">
      <c r="B569" s="220"/>
      <c r="C569" s="221"/>
      <c r="D569" s="222" t="s">
        <v>71</v>
      </c>
      <c r="E569" s="234" t="s">
        <v>2117</v>
      </c>
      <c r="F569" s="234" t="s">
        <v>2118</v>
      </c>
      <c r="G569" s="221"/>
      <c r="H569" s="221"/>
      <c r="I569" s="224"/>
      <c r="J569" s="235">
        <f>BK569</f>
        <v>0</v>
      </c>
      <c r="K569" s="221"/>
      <c r="L569" s="226"/>
      <c r="M569" s="227"/>
      <c r="N569" s="228"/>
      <c r="O569" s="228"/>
      <c r="P569" s="229">
        <f>SUM(P570:P588)</f>
        <v>0</v>
      </c>
      <c r="Q569" s="228"/>
      <c r="R569" s="229">
        <f>SUM(R570:R588)</f>
        <v>0.15770378759999998</v>
      </c>
      <c r="S569" s="228"/>
      <c r="T569" s="230">
        <f>SUM(T570:T588)</f>
        <v>0</v>
      </c>
      <c r="AR569" s="231" t="s">
        <v>81</v>
      </c>
      <c r="AT569" s="232" t="s">
        <v>71</v>
      </c>
      <c r="AU569" s="232" t="s">
        <v>79</v>
      </c>
      <c r="AY569" s="231" t="s">
        <v>210</v>
      </c>
      <c r="BK569" s="233">
        <f>SUM(BK570:BK588)</f>
        <v>0</v>
      </c>
    </row>
    <row r="570" s="1" customFormat="1" ht="22.8" customHeight="1">
      <c r="B570" s="47"/>
      <c r="C570" s="236" t="s">
        <v>2119</v>
      </c>
      <c r="D570" s="236" t="s">
        <v>212</v>
      </c>
      <c r="E570" s="237" t="s">
        <v>2120</v>
      </c>
      <c r="F570" s="238" t="s">
        <v>2121</v>
      </c>
      <c r="G570" s="239" t="s">
        <v>215</v>
      </c>
      <c r="H570" s="240">
        <v>308.37799999999999</v>
      </c>
      <c r="I570" s="241"/>
      <c r="J570" s="242">
        <f>ROUND(I570*H570,2)</f>
        <v>0</v>
      </c>
      <c r="K570" s="238" t="s">
        <v>216</v>
      </c>
      <c r="L570" s="73"/>
      <c r="M570" s="243" t="s">
        <v>21</v>
      </c>
      <c r="N570" s="244" t="s">
        <v>43</v>
      </c>
      <c r="O570" s="48"/>
      <c r="P570" s="245">
        <f>O570*H570</f>
        <v>0</v>
      </c>
      <c r="Q570" s="245">
        <v>0.00020120000000000001</v>
      </c>
      <c r="R570" s="245">
        <f>Q570*H570</f>
        <v>0.0620456536</v>
      </c>
      <c r="S570" s="245">
        <v>0</v>
      </c>
      <c r="T570" s="246">
        <f>S570*H570</f>
        <v>0</v>
      </c>
      <c r="AR570" s="25" t="s">
        <v>140</v>
      </c>
      <c r="AT570" s="25" t="s">
        <v>212</v>
      </c>
      <c r="AU570" s="25" t="s">
        <v>81</v>
      </c>
      <c r="AY570" s="25" t="s">
        <v>210</v>
      </c>
      <c r="BE570" s="247">
        <f>IF(N570="základní",J570,0)</f>
        <v>0</v>
      </c>
      <c r="BF570" s="247">
        <f>IF(N570="snížená",J570,0)</f>
        <v>0</v>
      </c>
      <c r="BG570" s="247">
        <f>IF(N570="zákl. přenesená",J570,0)</f>
        <v>0</v>
      </c>
      <c r="BH570" s="247">
        <f>IF(N570="sníž. přenesená",J570,0)</f>
        <v>0</v>
      </c>
      <c r="BI570" s="247">
        <f>IF(N570="nulová",J570,0)</f>
        <v>0</v>
      </c>
      <c r="BJ570" s="25" t="s">
        <v>79</v>
      </c>
      <c r="BK570" s="247">
        <f>ROUND(I570*H570,2)</f>
        <v>0</v>
      </c>
      <c r="BL570" s="25" t="s">
        <v>140</v>
      </c>
      <c r="BM570" s="25" t="s">
        <v>2122</v>
      </c>
    </row>
    <row r="571" s="1" customFormat="1" ht="34.2" customHeight="1">
      <c r="B571" s="47"/>
      <c r="C571" s="236" t="s">
        <v>2123</v>
      </c>
      <c r="D571" s="236" t="s">
        <v>212</v>
      </c>
      <c r="E571" s="237" t="s">
        <v>2124</v>
      </c>
      <c r="F571" s="238" t="s">
        <v>2125</v>
      </c>
      <c r="G571" s="239" t="s">
        <v>215</v>
      </c>
      <c r="H571" s="240">
        <v>329.46899999999999</v>
      </c>
      <c r="I571" s="241"/>
      <c r="J571" s="242">
        <f>ROUND(I571*H571,2)</f>
        <v>0</v>
      </c>
      <c r="K571" s="238" t="s">
        <v>216</v>
      </c>
      <c r="L571" s="73"/>
      <c r="M571" s="243" t="s">
        <v>21</v>
      </c>
      <c r="N571" s="244" t="s">
        <v>43</v>
      </c>
      <c r="O571" s="48"/>
      <c r="P571" s="245">
        <f>O571*H571</f>
        <v>0</v>
      </c>
      <c r="Q571" s="245">
        <v>0.00028600000000000001</v>
      </c>
      <c r="R571" s="245">
        <f>Q571*H571</f>
        <v>0.094228134000000005</v>
      </c>
      <c r="S571" s="245">
        <v>0</v>
      </c>
      <c r="T571" s="246">
        <f>S571*H571</f>
        <v>0</v>
      </c>
      <c r="AR571" s="25" t="s">
        <v>140</v>
      </c>
      <c r="AT571" s="25" t="s">
        <v>212</v>
      </c>
      <c r="AU571" s="25" t="s">
        <v>81</v>
      </c>
      <c r="AY571" s="25" t="s">
        <v>210</v>
      </c>
      <c r="BE571" s="247">
        <f>IF(N571="základní",J571,0)</f>
        <v>0</v>
      </c>
      <c r="BF571" s="247">
        <f>IF(N571="snížená",J571,0)</f>
        <v>0</v>
      </c>
      <c r="BG571" s="247">
        <f>IF(N571="zákl. přenesená",J571,0)</f>
        <v>0</v>
      </c>
      <c r="BH571" s="247">
        <f>IF(N571="sníž. přenesená",J571,0)</f>
        <v>0</v>
      </c>
      <c r="BI571" s="247">
        <f>IF(N571="nulová",J571,0)</f>
        <v>0</v>
      </c>
      <c r="BJ571" s="25" t="s">
        <v>79</v>
      </c>
      <c r="BK571" s="247">
        <f>ROUND(I571*H571,2)</f>
        <v>0</v>
      </c>
      <c r="BL571" s="25" t="s">
        <v>140</v>
      </c>
      <c r="BM571" s="25" t="s">
        <v>2126</v>
      </c>
    </row>
    <row r="572" s="12" customFormat="1">
      <c r="B572" s="251"/>
      <c r="C572" s="252"/>
      <c r="D572" s="248" t="s">
        <v>221</v>
      </c>
      <c r="E572" s="253" t="s">
        <v>21</v>
      </c>
      <c r="F572" s="254" t="s">
        <v>1835</v>
      </c>
      <c r="G572" s="252"/>
      <c r="H572" s="253" t="s">
        <v>21</v>
      </c>
      <c r="I572" s="255"/>
      <c r="J572" s="252"/>
      <c r="K572" s="252"/>
      <c r="L572" s="256"/>
      <c r="M572" s="257"/>
      <c r="N572" s="258"/>
      <c r="O572" s="258"/>
      <c r="P572" s="258"/>
      <c r="Q572" s="258"/>
      <c r="R572" s="258"/>
      <c r="S572" s="258"/>
      <c r="T572" s="259"/>
      <c r="AT572" s="260" t="s">
        <v>221</v>
      </c>
      <c r="AU572" s="260" t="s">
        <v>81</v>
      </c>
      <c r="AV572" s="12" t="s">
        <v>79</v>
      </c>
      <c r="AW572" s="12" t="s">
        <v>35</v>
      </c>
      <c r="AX572" s="12" t="s">
        <v>72</v>
      </c>
      <c r="AY572" s="260" t="s">
        <v>210</v>
      </c>
    </row>
    <row r="573" s="13" customFormat="1">
      <c r="B573" s="261"/>
      <c r="C573" s="262"/>
      <c r="D573" s="248" t="s">
        <v>221</v>
      </c>
      <c r="E573" s="263" t="s">
        <v>21</v>
      </c>
      <c r="F573" s="264" t="s">
        <v>2127</v>
      </c>
      <c r="G573" s="262"/>
      <c r="H573" s="265">
        <v>6.7830000000000004</v>
      </c>
      <c r="I573" s="266"/>
      <c r="J573" s="262"/>
      <c r="K573" s="262"/>
      <c r="L573" s="267"/>
      <c r="M573" s="268"/>
      <c r="N573" s="269"/>
      <c r="O573" s="269"/>
      <c r="P573" s="269"/>
      <c r="Q573" s="269"/>
      <c r="R573" s="269"/>
      <c r="S573" s="269"/>
      <c r="T573" s="270"/>
      <c r="AT573" s="271" t="s">
        <v>221</v>
      </c>
      <c r="AU573" s="271" t="s">
        <v>81</v>
      </c>
      <c r="AV573" s="13" t="s">
        <v>81</v>
      </c>
      <c r="AW573" s="13" t="s">
        <v>35</v>
      </c>
      <c r="AX573" s="13" t="s">
        <v>72</v>
      </c>
      <c r="AY573" s="271" t="s">
        <v>210</v>
      </c>
    </row>
    <row r="574" s="13" customFormat="1">
      <c r="B574" s="261"/>
      <c r="C574" s="262"/>
      <c r="D574" s="248" t="s">
        <v>221</v>
      </c>
      <c r="E574" s="263" t="s">
        <v>21</v>
      </c>
      <c r="F574" s="264" t="s">
        <v>2128</v>
      </c>
      <c r="G574" s="262"/>
      <c r="H574" s="265">
        <v>5.1799999999999997</v>
      </c>
      <c r="I574" s="266"/>
      <c r="J574" s="262"/>
      <c r="K574" s="262"/>
      <c r="L574" s="267"/>
      <c r="M574" s="268"/>
      <c r="N574" s="269"/>
      <c r="O574" s="269"/>
      <c r="P574" s="269"/>
      <c r="Q574" s="269"/>
      <c r="R574" s="269"/>
      <c r="S574" s="269"/>
      <c r="T574" s="270"/>
      <c r="AT574" s="271" t="s">
        <v>221</v>
      </c>
      <c r="AU574" s="271" t="s">
        <v>81</v>
      </c>
      <c r="AV574" s="13" t="s">
        <v>81</v>
      </c>
      <c r="AW574" s="13" t="s">
        <v>35</v>
      </c>
      <c r="AX574" s="13" t="s">
        <v>72</v>
      </c>
      <c r="AY574" s="271" t="s">
        <v>210</v>
      </c>
    </row>
    <row r="575" s="13" customFormat="1">
      <c r="B575" s="261"/>
      <c r="C575" s="262"/>
      <c r="D575" s="248" t="s">
        <v>221</v>
      </c>
      <c r="E575" s="263" t="s">
        <v>21</v>
      </c>
      <c r="F575" s="264" t="s">
        <v>2129</v>
      </c>
      <c r="G575" s="262"/>
      <c r="H575" s="265">
        <v>3.5630000000000002</v>
      </c>
      <c r="I575" s="266"/>
      <c r="J575" s="262"/>
      <c r="K575" s="262"/>
      <c r="L575" s="267"/>
      <c r="M575" s="268"/>
      <c r="N575" s="269"/>
      <c r="O575" s="269"/>
      <c r="P575" s="269"/>
      <c r="Q575" s="269"/>
      <c r="R575" s="269"/>
      <c r="S575" s="269"/>
      <c r="T575" s="270"/>
      <c r="AT575" s="271" t="s">
        <v>221</v>
      </c>
      <c r="AU575" s="271" t="s">
        <v>81</v>
      </c>
      <c r="AV575" s="13" t="s">
        <v>81</v>
      </c>
      <c r="AW575" s="13" t="s">
        <v>35</v>
      </c>
      <c r="AX575" s="13" t="s">
        <v>72</v>
      </c>
      <c r="AY575" s="271" t="s">
        <v>210</v>
      </c>
    </row>
    <row r="576" s="13" customFormat="1">
      <c r="B576" s="261"/>
      <c r="C576" s="262"/>
      <c r="D576" s="248" t="s">
        <v>221</v>
      </c>
      <c r="E576" s="263" t="s">
        <v>21</v>
      </c>
      <c r="F576" s="264" t="s">
        <v>2130</v>
      </c>
      <c r="G576" s="262"/>
      <c r="H576" s="265">
        <v>2.7229999999999999</v>
      </c>
      <c r="I576" s="266"/>
      <c r="J576" s="262"/>
      <c r="K576" s="262"/>
      <c r="L576" s="267"/>
      <c r="M576" s="268"/>
      <c r="N576" s="269"/>
      <c r="O576" s="269"/>
      <c r="P576" s="269"/>
      <c r="Q576" s="269"/>
      <c r="R576" s="269"/>
      <c r="S576" s="269"/>
      <c r="T576" s="270"/>
      <c r="AT576" s="271" t="s">
        <v>221</v>
      </c>
      <c r="AU576" s="271" t="s">
        <v>81</v>
      </c>
      <c r="AV576" s="13" t="s">
        <v>81</v>
      </c>
      <c r="AW576" s="13" t="s">
        <v>35</v>
      </c>
      <c r="AX576" s="13" t="s">
        <v>72</v>
      </c>
      <c r="AY576" s="271" t="s">
        <v>210</v>
      </c>
    </row>
    <row r="577" s="13" customFormat="1">
      <c r="B577" s="261"/>
      <c r="C577" s="262"/>
      <c r="D577" s="248" t="s">
        <v>221</v>
      </c>
      <c r="E577" s="263" t="s">
        <v>21</v>
      </c>
      <c r="F577" s="264" t="s">
        <v>2131</v>
      </c>
      <c r="G577" s="262"/>
      <c r="H577" s="265">
        <v>2.8420000000000001</v>
      </c>
      <c r="I577" s="266"/>
      <c r="J577" s="262"/>
      <c r="K577" s="262"/>
      <c r="L577" s="267"/>
      <c r="M577" s="268"/>
      <c r="N577" s="269"/>
      <c r="O577" s="269"/>
      <c r="P577" s="269"/>
      <c r="Q577" s="269"/>
      <c r="R577" s="269"/>
      <c r="S577" s="269"/>
      <c r="T577" s="270"/>
      <c r="AT577" s="271" t="s">
        <v>221</v>
      </c>
      <c r="AU577" s="271" t="s">
        <v>81</v>
      </c>
      <c r="AV577" s="13" t="s">
        <v>81</v>
      </c>
      <c r="AW577" s="13" t="s">
        <v>35</v>
      </c>
      <c r="AX577" s="13" t="s">
        <v>72</v>
      </c>
      <c r="AY577" s="271" t="s">
        <v>210</v>
      </c>
    </row>
    <row r="578" s="15" customFormat="1">
      <c r="B578" s="294"/>
      <c r="C578" s="295"/>
      <c r="D578" s="248" t="s">
        <v>221</v>
      </c>
      <c r="E578" s="296" t="s">
        <v>21</v>
      </c>
      <c r="F578" s="297" t="s">
        <v>424</v>
      </c>
      <c r="G578" s="295"/>
      <c r="H578" s="298">
        <v>21.091000000000001</v>
      </c>
      <c r="I578" s="299"/>
      <c r="J578" s="295"/>
      <c r="K578" s="295"/>
      <c r="L578" s="300"/>
      <c r="M578" s="301"/>
      <c r="N578" s="302"/>
      <c r="O578" s="302"/>
      <c r="P578" s="302"/>
      <c r="Q578" s="302"/>
      <c r="R578" s="302"/>
      <c r="S578" s="302"/>
      <c r="T578" s="303"/>
      <c r="AT578" s="304" t="s">
        <v>221</v>
      </c>
      <c r="AU578" s="304" t="s">
        <v>81</v>
      </c>
      <c r="AV578" s="15" t="s">
        <v>233</v>
      </c>
      <c r="AW578" s="15" t="s">
        <v>35</v>
      </c>
      <c r="AX578" s="15" t="s">
        <v>72</v>
      </c>
      <c r="AY578" s="304" t="s">
        <v>210</v>
      </c>
    </row>
    <row r="579" s="13" customFormat="1">
      <c r="B579" s="261"/>
      <c r="C579" s="262"/>
      <c r="D579" s="248" t="s">
        <v>221</v>
      </c>
      <c r="E579" s="263" t="s">
        <v>21</v>
      </c>
      <c r="F579" s="264" t="s">
        <v>1758</v>
      </c>
      <c r="G579" s="262"/>
      <c r="H579" s="265">
        <v>90.849999999999994</v>
      </c>
      <c r="I579" s="266"/>
      <c r="J579" s="262"/>
      <c r="K579" s="262"/>
      <c r="L579" s="267"/>
      <c r="M579" s="268"/>
      <c r="N579" s="269"/>
      <c r="O579" s="269"/>
      <c r="P579" s="269"/>
      <c r="Q579" s="269"/>
      <c r="R579" s="269"/>
      <c r="S579" s="269"/>
      <c r="T579" s="270"/>
      <c r="AT579" s="271" t="s">
        <v>221</v>
      </c>
      <c r="AU579" s="271" t="s">
        <v>81</v>
      </c>
      <c r="AV579" s="13" t="s">
        <v>81</v>
      </c>
      <c r="AW579" s="13" t="s">
        <v>35</v>
      </c>
      <c r="AX579" s="13" t="s">
        <v>72</v>
      </c>
      <c r="AY579" s="271" t="s">
        <v>210</v>
      </c>
    </row>
    <row r="580" s="13" customFormat="1">
      <c r="B580" s="261"/>
      <c r="C580" s="262"/>
      <c r="D580" s="248" t="s">
        <v>221</v>
      </c>
      <c r="E580" s="263" t="s">
        <v>21</v>
      </c>
      <c r="F580" s="264" t="s">
        <v>2132</v>
      </c>
      <c r="G580" s="262"/>
      <c r="H580" s="265">
        <v>29.727</v>
      </c>
      <c r="I580" s="266"/>
      <c r="J580" s="262"/>
      <c r="K580" s="262"/>
      <c r="L580" s="267"/>
      <c r="M580" s="268"/>
      <c r="N580" s="269"/>
      <c r="O580" s="269"/>
      <c r="P580" s="269"/>
      <c r="Q580" s="269"/>
      <c r="R580" s="269"/>
      <c r="S580" s="269"/>
      <c r="T580" s="270"/>
      <c r="AT580" s="271" t="s">
        <v>221</v>
      </c>
      <c r="AU580" s="271" t="s">
        <v>81</v>
      </c>
      <c r="AV580" s="13" t="s">
        <v>81</v>
      </c>
      <c r="AW580" s="13" t="s">
        <v>35</v>
      </c>
      <c r="AX580" s="13" t="s">
        <v>72</v>
      </c>
      <c r="AY580" s="271" t="s">
        <v>210</v>
      </c>
    </row>
    <row r="581" s="13" customFormat="1">
      <c r="B581" s="261"/>
      <c r="C581" s="262"/>
      <c r="D581" s="248" t="s">
        <v>221</v>
      </c>
      <c r="E581" s="263" t="s">
        <v>21</v>
      </c>
      <c r="F581" s="264" t="s">
        <v>2133</v>
      </c>
      <c r="G581" s="262"/>
      <c r="H581" s="265">
        <v>29.187000000000001</v>
      </c>
      <c r="I581" s="266"/>
      <c r="J581" s="262"/>
      <c r="K581" s="262"/>
      <c r="L581" s="267"/>
      <c r="M581" s="268"/>
      <c r="N581" s="269"/>
      <c r="O581" s="269"/>
      <c r="P581" s="269"/>
      <c r="Q581" s="269"/>
      <c r="R581" s="269"/>
      <c r="S581" s="269"/>
      <c r="T581" s="270"/>
      <c r="AT581" s="271" t="s">
        <v>221</v>
      </c>
      <c r="AU581" s="271" t="s">
        <v>81</v>
      </c>
      <c r="AV581" s="13" t="s">
        <v>81</v>
      </c>
      <c r="AW581" s="13" t="s">
        <v>35</v>
      </c>
      <c r="AX581" s="13" t="s">
        <v>72</v>
      </c>
      <c r="AY581" s="271" t="s">
        <v>210</v>
      </c>
    </row>
    <row r="582" s="13" customFormat="1">
      <c r="B582" s="261"/>
      <c r="C582" s="262"/>
      <c r="D582" s="248" t="s">
        <v>221</v>
      </c>
      <c r="E582" s="263" t="s">
        <v>21</v>
      </c>
      <c r="F582" s="264" t="s">
        <v>2134</v>
      </c>
      <c r="G582" s="262"/>
      <c r="H582" s="265">
        <v>25.596</v>
      </c>
      <c r="I582" s="266"/>
      <c r="J582" s="262"/>
      <c r="K582" s="262"/>
      <c r="L582" s="267"/>
      <c r="M582" s="268"/>
      <c r="N582" s="269"/>
      <c r="O582" s="269"/>
      <c r="P582" s="269"/>
      <c r="Q582" s="269"/>
      <c r="R582" s="269"/>
      <c r="S582" s="269"/>
      <c r="T582" s="270"/>
      <c r="AT582" s="271" t="s">
        <v>221</v>
      </c>
      <c r="AU582" s="271" t="s">
        <v>81</v>
      </c>
      <c r="AV582" s="13" t="s">
        <v>81</v>
      </c>
      <c r="AW582" s="13" t="s">
        <v>35</v>
      </c>
      <c r="AX582" s="13" t="s">
        <v>72</v>
      </c>
      <c r="AY582" s="271" t="s">
        <v>210</v>
      </c>
    </row>
    <row r="583" s="13" customFormat="1">
      <c r="B583" s="261"/>
      <c r="C583" s="262"/>
      <c r="D583" s="248" t="s">
        <v>221</v>
      </c>
      <c r="E583" s="263" t="s">
        <v>21</v>
      </c>
      <c r="F583" s="264" t="s">
        <v>2135</v>
      </c>
      <c r="G583" s="262"/>
      <c r="H583" s="265">
        <v>29.727</v>
      </c>
      <c r="I583" s="266"/>
      <c r="J583" s="262"/>
      <c r="K583" s="262"/>
      <c r="L583" s="267"/>
      <c r="M583" s="268"/>
      <c r="N583" s="269"/>
      <c r="O583" s="269"/>
      <c r="P583" s="269"/>
      <c r="Q583" s="269"/>
      <c r="R583" s="269"/>
      <c r="S583" s="269"/>
      <c r="T583" s="270"/>
      <c r="AT583" s="271" t="s">
        <v>221</v>
      </c>
      <c r="AU583" s="271" t="s">
        <v>81</v>
      </c>
      <c r="AV583" s="13" t="s">
        <v>81</v>
      </c>
      <c r="AW583" s="13" t="s">
        <v>35</v>
      </c>
      <c r="AX583" s="13" t="s">
        <v>72</v>
      </c>
      <c r="AY583" s="271" t="s">
        <v>210</v>
      </c>
    </row>
    <row r="584" s="13" customFormat="1">
      <c r="B584" s="261"/>
      <c r="C584" s="262"/>
      <c r="D584" s="248" t="s">
        <v>221</v>
      </c>
      <c r="E584" s="263" t="s">
        <v>21</v>
      </c>
      <c r="F584" s="264" t="s">
        <v>2136</v>
      </c>
      <c r="G584" s="262"/>
      <c r="H584" s="265">
        <v>60.009999999999998</v>
      </c>
      <c r="I584" s="266"/>
      <c r="J584" s="262"/>
      <c r="K584" s="262"/>
      <c r="L584" s="267"/>
      <c r="M584" s="268"/>
      <c r="N584" s="269"/>
      <c r="O584" s="269"/>
      <c r="P584" s="269"/>
      <c r="Q584" s="269"/>
      <c r="R584" s="269"/>
      <c r="S584" s="269"/>
      <c r="T584" s="270"/>
      <c r="AT584" s="271" t="s">
        <v>221</v>
      </c>
      <c r="AU584" s="271" t="s">
        <v>81</v>
      </c>
      <c r="AV584" s="13" t="s">
        <v>81</v>
      </c>
      <c r="AW584" s="13" t="s">
        <v>35</v>
      </c>
      <c r="AX584" s="13" t="s">
        <v>72</v>
      </c>
      <c r="AY584" s="271" t="s">
        <v>210</v>
      </c>
    </row>
    <row r="585" s="13" customFormat="1">
      <c r="B585" s="261"/>
      <c r="C585" s="262"/>
      <c r="D585" s="248" t="s">
        <v>221</v>
      </c>
      <c r="E585" s="263" t="s">
        <v>21</v>
      </c>
      <c r="F585" s="264" t="s">
        <v>2137</v>
      </c>
      <c r="G585" s="262"/>
      <c r="H585" s="265">
        <v>43.280999999999999</v>
      </c>
      <c r="I585" s="266"/>
      <c r="J585" s="262"/>
      <c r="K585" s="262"/>
      <c r="L585" s="267"/>
      <c r="M585" s="268"/>
      <c r="N585" s="269"/>
      <c r="O585" s="269"/>
      <c r="P585" s="269"/>
      <c r="Q585" s="269"/>
      <c r="R585" s="269"/>
      <c r="S585" s="269"/>
      <c r="T585" s="270"/>
      <c r="AT585" s="271" t="s">
        <v>221</v>
      </c>
      <c r="AU585" s="271" t="s">
        <v>81</v>
      </c>
      <c r="AV585" s="13" t="s">
        <v>81</v>
      </c>
      <c r="AW585" s="13" t="s">
        <v>35</v>
      </c>
      <c r="AX585" s="13" t="s">
        <v>72</v>
      </c>
      <c r="AY585" s="271" t="s">
        <v>210</v>
      </c>
    </row>
    <row r="586" s="15" customFormat="1">
      <c r="B586" s="294"/>
      <c r="C586" s="295"/>
      <c r="D586" s="248" t="s">
        <v>221</v>
      </c>
      <c r="E586" s="296" t="s">
        <v>21</v>
      </c>
      <c r="F586" s="297" t="s">
        <v>424</v>
      </c>
      <c r="G586" s="295"/>
      <c r="H586" s="298">
        <v>308.37799999999999</v>
      </c>
      <c r="I586" s="299"/>
      <c r="J586" s="295"/>
      <c r="K586" s="295"/>
      <c r="L586" s="300"/>
      <c r="M586" s="301"/>
      <c r="N586" s="302"/>
      <c r="O586" s="302"/>
      <c r="P586" s="302"/>
      <c r="Q586" s="302"/>
      <c r="R586" s="302"/>
      <c r="S586" s="302"/>
      <c r="T586" s="303"/>
      <c r="AT586" s="304" t="s">
        <v>221</v>
      </c>
      <c r="AU586" s="304" t="s">
        <v>81</v>
      </c>
      <c r="AV586" s="15" t="s">
        <v>233</v>
      </c>
      <c r="AW586" s="15" t="s">
        <v>35</v>
      </c>
      <c r="AX586" s="15" t="s">
        <v>72</v>
      </c>
      <c r="AY586" s="304" t="s">
        <v>210</v>
      </c>
    </row>
    <row r="587" s="14" customFormat="1">
      <c r="B587" s="272"/>
      <c r="C587" s="273"/>
      <c r="D587" s="248" t="s">
        <v>221</v>
      </c>
      <c r="E587" s="274" t="s">
        <v>21</v>
      </c>
      <c r="F587" s="275" t="s">
        <v>227</v>
      </c>
      <c r="G587" s="273"/>
      <c r="H587" s="276">
        <v>329.46899999999999</v>
      </c>
      <c r="I587" s="277"/>
      <c r="J587" s="273"/>
      <c r="K587" s="273"/>
      <c r="L587" s="278"/>
      <c r="M587" s="279"/>
      <c r="N587" s="280"/>
      <c r="O587" s="280"/>
      <c r="P587" s="280"/>
      <c r="Q587" s="280"/>
      <c r="R587" s="280"/>
      <c r="S587" s="280"/>
      <c r="T587" s="281"/>
      <c r="AT587" s="282" t="s">
        <v>221</v>
      </c>
      <c r="AU587" s="282" t="s">
        <v>81</v>
      </c>
      <c r="AV587" s="14" t="s">
        <v>217</v>
      </c>
      <c r="AW587" s="14" t="s">
        <v>35</v>
      </c>
      <c r="AX587" s="14" t="s">
        <v>79</v>
      </c>
      <c r="AY587" s="282" t="s">
        <v>210</v>
      </c>
    </row>
    <row r="588" s="1" customFormat="1" ht="34.2" customHeight="1">
      <c r="B588" s="47"/>
      <c r="C588" s="236" t="s">
        <v>2138</v>
      </c>
      <c r="D588" s="236" t="s">
        <v>212</v>
      </c>
      <c r="E588" s="237" t="s">
        <v>2139</v>
      </c>
      <c r="F588" s="238" t="s">
        <v>2140</v>
      </c>
      <c r="G588" s="239" t="s">
        <v>215</v>
      </c>
      <c r="H588" s="240">
        <v>100</v>
      </c>
      <c r="I588" s="241"/>
      <c r="J588" s="242">
        <f>ROUND(I588*H588,2)</f>
        <v>0</v>
      </c>
      <c r="K588" s="238" t="s">
        <v>216</v>
      </c>
      <c r="L588" s="73"/>
      <c r="M588" s="243" t="s">
        <v>21</v>
      </c>
      <c r="N588" s="244" t="s">
        <v>43</v>
      </c>
      <c r="O588" s="48"/>
      <c r="P588" s="245">
        <f>O588*H588</f>
        <v>0</v>
      </c>
      <c r="Q588" s="245">
        <v>1.43E-05</v>
      </c>
      <c r="R588" s="245">
        <f>Q588*H588</f>
        <v>0.0014300000000000001</v>
      </c>
      <c r="S588" s="245">
        <v>0</v>
      </c>
      <c r="T588" s="246">
        <f>S588*H588</f>
        <v>0</v>
      </c>
      <c r="AR588" s="25" t="s">
        <v>140</v>
      </c>
      <c r="AT588" s="25" t="s">
        <v>212</v>
      </c>
      <c r="AU588" s="25" t="s">
        <v>81</v>
      </c>
      <c r="AY588" s="25" t="s">
        <v>210</v>
      </c>
      <c r="BE588" s="247">
        <f>IF(N588="základní",J588,0)</f>
        <v>0</v>
      </c>
      <c r="BF588" s="247">
        <f>IF(N588="snížená",J588,0)</f>
        <v>0</v>
      </c>
      <c r="BG588" s="247">
        <f>IF(N588="zákl. přenesená",J588,0)</f>
        <v>0</v>
      </c>
      <c r="BH588" s="247">
        <f>IF(N588="sníž. přenesená",J588,0)</f>
        <v>0</v>
      </c>
      <c r="BI588" s="247">
        <f>IF(N588="nulová",J588,0)</f>
        <v>0</v>
      </c>
      <c r="BJ588" s="25" t="s">
        <v>79</v>
      </c>
      <c r="BK588" s="247">
        <f>ROUND(I588*H588,2)</f>
        <v>0</v>
      </c>
      <c r="BL588" s="25" t="s">
        <v>140</v>
      </c>
      <c r="BM588" s="25" t="s">
        <v>2141</v>
      </c>
    </row>
    <row r="589" s="11" customFormat="1" ht="29.88" customHeight="1">
      <c r="B589" s="220"/>
      <c r="C589" s="221"/>
      <c r="D589" s="222" t="s">
        <v>71</v>
      </c>
      <c r="E589" s="234" t="s">
        <v>723</v>
      </c>
      <c r="F589" s="234" t="s">
        <v>723</v>
      </c>
      <c r="G589" s="221"/>
      <c r="H589" s="221"/>
      <c r="I589" s="224"/>
      <c r="J589" s="235">
        <f>BK589</f>
        <v>0</v>
      </c>
      <c r="K589" s="221"/>
      <c r="L589" s="226"/>
      <c r="M589" s="227"/>
      <c r="N589" s="228"/>
      <c r="O589" s="228"/>
      <c r="P589" s="229">
        <f>SUM(P590:P596)</f>
        <v>0</v>
      </c>
      <c r="Q589" s="228"/>
      <c r="R589" s="229">
        <f>SUM(R590:R596)</f>
        <v>0</v>
      </c>
      <c r="S589" s="228"/>
      <c r="T589" s="230">
        <f>SUM(T590:T596)</f>
        <v>0</v>
      </c>
      <c r="AR589" s="231" t="s">
        <v>81</v>
      </c>
      <c r="AT589" s="232" t="s">
        <v>71</v>
      </c>
      <c r="AU589" s="232" t="s">
        <v>79</v>
      </c>
      <c r="AY589" s="231" t="s">
        <v>210</v>
      </c>
      <c r="BK589" s="233">
        <f>SUM(BK590:BK596)</f>
        <v>0</v>
      </c>
    </row>
    <row r="590" s="1" customFormat="1" ht="14.4" customHeight="1">
      <c r="B590" s="47"/>
      <c r="C590" s="236" t="s">
        <v>2142</v>
      </c>
      <c r="D590" s="236" t="s">
        <v>212</v>
      </c>
      <c r="E590" s="237" t="s">
        <v>725</v>
      </c>
      <c r="F590" s="238" t="s">
        <v>2143</v>
      </c>
      <c r="G590" s="239" t="s">
        <v>482</v>
      </c>
      <c r="H590" s="240">
        <v>1</v>
      </c>
      <c r="I590" s="241"/>
      <c r="J590" s="242">
        <f>ROUND(I590*H590,2)</f>
        <v>0</v>
      </c>
      <c r="K590" s="238" t="s">
        <v>21</v>
      </c>
      <c r="L590" s="73"/>
      <c r="M590" s="243" t="s">
        <v>21</v>
      </c>
      <c r="N590" s="244" t="s">
        <v>43</v>
      </c>
      <c r="O590" s="48"/>
      <c r="P590" s="245">
        <f>O590*H590</f>
        <v>0</v>
      </c>
      <c r="Q590" s="245">
        <v>0</v>
      </c>
      <c r="R590" s="245">
        <f>Q590*H590</f>
        <v>0</v>
      </c>
      <c r="S590" s="245">
        <v>0</v>
      </c>
      <c r="T590" s="246">
        <f>S590*H590</f>
        <v>0</v>
      </c>
      <c r="AR590" s="25" t="s">
        <v>140</v>
      </c>
      <c r="AT590" s="25" t="s">
        <v>212</v>
      </c>
      <c r="AU590" s="25" t="s">
        <v>81</v>
      </c>
      <c r="AY590" s="25" t="s">
        <v>210</v>
      </c>
      <c r="BE590" s="247">
        <f>IF(N590="základní",J590,0)</f>
        <v>0</v>
      </c>
      <c r="BF590" s="247">
        <f>IF(N590="snížená",J590,0)</f>
        <v>0</v>
      </c>
      <c r="BG590" s="247">
        <f>IF(N590="zákl. přenesená",J590,0)</f>
        <v>0</v>
      </c>
      <c r="BH590" s="247">
        <f>IF(N590="sníž. přenesená",J590,0)</f>
        <v>0</v>
      </c>
      <c r="BI590" s="247">
        <f>IF(N590="nulová",J590,0)</f>
        <v>0</v>
      </c>
      <c r="BJ590" s="25" t="s">
        <v>79</v>
      </c>
      <c r="BK590" s="247">
        <f>ROUND(I590*H590,2)</f>
        <v>0</v>
      </c>
      <c r="BL590" s="25" t="s">
        <v>140</v>
      </c>
      <c r="BM590" s="25" t="s">
        <v>2144</v>
      </c>
    </row>
    <row r="591" s="1" customFormat="1" ht="14.4" customHeight="1">
      <c r="B591" s="47"/>
      <c r="C591" s="236" t="s">
        <v>2145</v>
      </c>
      <c r="D591" s="236" t="s">
        <v>212</v>
      </c>
      <c r="E591" s="237" t="s">
        <v>729</v>
      </c>
      <c r="F591" s="238" t="s">
        <v>734</v>
      </c>
      <c r="G591" s="239" t="s">
        <v>482</v>
      </c>
      <c r="H591" s="240">
        <v>0</v>
      </c>
      <c r="I591" s="241"/>
      <c r="J591" s="242">
        <f>ROUND(I591*H591,2)</f>
        <v>0</v>
      </c>
      <c r="K591" s="238" t="s">
        <v>21</v>
      </c>
      <c r="L591" s="73"/>
      <c r="M591" s="243" t="s">
        <v>21</v>
      </c>
      <c r="N591" s="244" t="s">
        <v>43</v>
      </c>
      <c r="O591" s="48"/>
      <c r="P591" s="245">
        <f>O591*H591</f>
        <v>0</v>
      </c>
      <c r="Q591" s="245">
        <v>0</v>
      </c>
      <c r="R591" s="245">
        <f>Q591*H591</f>
        <v>0</v>
      </c>
      <c r="S591" s="245">
        <v>0</v>
      </c>
      <c r="T591" s="246">
        <f>S591*H591</f>
        <v>0</v>
      </c>
      <c r="AR591" s="25" t="s">
        <v>140</v>
      </c>
      <c r="AT591" s="25" t="s">
        <v>212</v>
      </c>
      <c r="AU591" s="25" t="s">
        <v>81</v>
      </c>
      <c r="AY591" s="25" t="s">
        <v>210</v>
      </c>
      <c r="BE591" s="247">
        <f>IF(N591="základní",J591,0)</f>
        <v>0</v>
      </c>
      <c r="BF591" s="247">
        <f>IF(N591="snížená",J591,0)</f>
        <v>0</v>
      </c>
      <c r="BG591" s="247">
        <f>IF(N591="zákl. přenesená",J591,0)</f>
        <v>0</v>
      </c>
      <c r="BH591" s="247">
        <f>IF(N591="sníž. přenesená",J591,0)</f>
        <v>0</v>
      </c>
      <c r="BI591" s="247">
        <f>IF(N591="nulová",J591,0)</f>
        <v>0</v>
      </c>
      <c r="BJ591" s="25" t="s">
        <v>79</v>
      </c>
      <c r="BK591" s="247">
        <f>ROUND(I591*H591,2)</f>
        <v>0</v>
      </c>
      <c r="BL591" s="25" t="s">
        <v>140</v>
      </c>
      <c r="BM591" s="25" t="s">
        <v>2146</v>
      </c>
    </row>
    <row r="592" s="1" customFormat="1" ht="14.4" customHeight="1">
      <c r="B592" s="47"/>
      <c r="C592" s="236" t="s">
        <v>2147</v>
      </c>
      <c r="D592" s="236" t="s">
        <v>212</v>
      </c>
      <c r="E592" s="237" t="s">
        <v>733</v>
      </c>
      <c r="F592" s="238" t="s">
        <v>734</v>
      </c>
      <c r="G592" s="239" t="s">
        <v>482</v>
      </c>
      <c r="H592" s="240">
        <v>0</v>
      </c>
      <c r="I592" s="241"/>
      <c r="J592" s="242">
        <f>ROUND(I592*H592,2)</f>
        <v>0</v>
      </c>
      <c r="K592" s="238" t="s">
        <v>21</v>
      </c>
      <c r="L592" s="73"/>
      <c r="M592" s="243" t="s">
        <v>21</v>
      </c>
      <c r="N592" s="244" t="s">
        <v>43</v>
      </c>
      <c r="O592" s="48"/>
      <c r="P592" s="245">
        <f>O592*H592</f>
        <v>0</v>
      </c>
      <c r="Q592" s="245">
        <v>0</v>
      </c>
      <c r="R592" s="245">
        <f>Q592*H592</f>
        <v>0</v>
      </c>
      <c r="S592" s="245">
        <v>0</v>
      </c>
      <c r="T592" s="246">
        <f>S592*H592</f>
        <v>0</v>
      </c>
      <c r="AR592" s="25" t="s">
        <v>140</v>
      </c>
      <c r="AT592" s="25" t="s">
        <v>212</v>
      </c>
      <c r="AU592" s="25" t="s">
        <v>81</v>
      </c>
      <c r="AY592" s="25" t="s">
        <v>210</v>
      </c>
      <c r="BE592" s="247">
        <f>IF(N592="základní",J592,0)</f>
        <v>0</v>
      </c>
      <c r="BF592" s="247">
        <f>IF(N592="snížená",J592,0)</f>
        <v>0</v>
      </c>
      <c r="BG592" s="247">
        <f>IF(N592="zákl. přenesená",J592,0)</f>
        <v>0</v>
      </c>
      <c r="BH592" s="247">
        <f>IF(N592="sníž. přenesená",J592,0)</f>
        <v>0</v>
      </c>
      <c r="BI592" s="247">
        <f>IF(N592="nulová",J592,0)</f>
        <v>0</v>
      </c>
      <c r="BJ592" s="25" t="s">
        <v>79</v>
      </c>
      <c r="BK592" s="247">
        <f>ROUND(I592*H592,2)</f>
        <v>0</v>
      </c>
      <c r="BL592" s="25" t="s">
        <v>140</v>
      </c>
      <c r="BM592" s="25" t="s">
        <v>2148</v>
      </c>
    </row>
    <row r="593" s="1" customFormat="1" ht="14.4" customHeight="1">
      <c r="B593" s="47"/>
      <c r="C593" s="236" t="s">
        <v>2149</v>
      </c>
      <c r="D593" s="236" t="s">
        <v>212</v>
      </c>
      <c r="E593" s="237" t="s">
        <v>737</v>
      </c>
      <c r="F593" s="238" t="s">
        <v>734</v>
      </c>
      <c r="G593" s="239" t="s">
        <v>482</v>
      </c>
      <c r="H593" s="240">
        <v>0</v>
      </c>
      <c r="I593" s="241"/>
      <c r="J593" s="242">
        <f>ROUND(I593*H593,2)</f>
        <v>0</v>
      </c>
      <c r="K593" s="238" t="s">
        <v>21</v>
      </c>
      <c r="L593" s="73"/>
      <c r="M593" s="243" t="s">
        <v>21</v>
      </c>
      <c r="N593" s="244" t="s">
        <v>43</v>
      </c>
      <c r="O593" s="48"/>
      <c r="P593" s="245">
        <f>O593*H593</f>
        <v>0</v>
      </c>
      <c r="Q593" s="245">
        <v>0</v>
      </c>
      <c r="R593" s="245">
        <f>Q593*H593</f>
        <v>0</v>
      </c>
      <c r="S593" s="245">
        <v>0</v>
      </c>
      <c r="T593" s="246">
        <f>S593*H593</f>
        <v>0</v>
      </c>
      <c r="AR593" s="25" t="s">
        <v>140</v>
      </c>
      <c r="AT593" s="25" t="s">
        <v>212</v>
      </c>
      <c r="AU593" s="25" t="s">
        <v>81</v>
      </c>
      <c r="AY593" s="25" t="s">
        <v>210</v>
      </c>
      <c r="BE593" s="247">
        <f>IF(N593="základní",J593,0)</f>
        <v>0</v>
      </c>
      <c r="BF593" s="247">
        <f>IF(N593="snížená",J593,0)</f>
        <v>0</v>
      </c>
      <c r="BG593" s="247">
        <f>IF(N593="zákl. přenesená",J593,0)</f>
        <v>0</v>
      </c>
      <c r="BH593" s="247">
        <f>IF(N593="sníž. přenesená",J593,0)</f>
        <v>0</v>
      </c>
      <c r="BI593" s="247">
        <f>IF(N593="nulová",J593,0)</f>
        <v>0</v>
      </c>
      <c r="BJ593" s="25" t="s">
        <v>79</v>
      </c>
      <c r="BK593" s="247">
        <f>ROUND(I593*H593,2)</f>
        <v>0</v>
      </c>
      <c r="BL593" s="25" t="s">
        <v>140</v>
      </c>
      <c r="BM593" s="25" t="s">
        <v>2150</v>
      </c>
    </row>
    <row r="594" s="1" customFormat="1" ht="14.4" customHeight="1">
      <c r="B594" s="47"/>
      <c r="C594" s="236" t="s">
        <v>2151</v>
      </c>
      <c r="D594" s="236" t="s">
        <v>212</v>
      </c>
      <c r="E594" s="237" t="s">
        <v>740</v>
      </c>
      <c r="F594" s="238" t="s">
        <v>734</v>
      </c>
      <c r="G594" s="239" t="s">
        <v>482</v>
      </c>
      <c r="H594" s="240">
        <v>0</v>
      </c>
      <c r="I594" s="241"/>
      <c r="J594" s="242">
        <f>ROUND(I594*H594,2)</f>
        <v>0</v>
      </c>
      <c r="K594" s="238" t="s">
        <v>21</v>
      </c>
      <c r="L594" s="73"/>
      <c r="M594" s="243" t="s">
        <v>21</v>
      </c>
      <c r="N594" s="244" t="s">
        <v>43</v>
      </c>
      <c r="O594" s="48"/>
      <c r="P594" s="245">
        <f>O594*H594</f>
        <v>0</v>
      </c>
      <c r="Q594" s="245">
        <v>0</v>
      </c>
      <c r="R594" s="245">
        <f>Q594*H594</f>
        <v>0</v>
      </c>
      <c r="S594" s="245">
        <v>0</v>
      </c>
      <c r="T594" s="246">
        <f>S594*H594</f>
        <v>0</v>
      </c>
      <c r="AR594" s="25" t="s">
        <v>140</v>
      </c>
      <c r="AT594" s="25" t="s">
        <v>212</v>
      </c>
      <c r="AU594" s="25" t="s">
        <v>81</v>
      </c>
      <c r="AY594" s="25" t="s">
        <v>210</v>
      </c>
      <c r="BE594" s="247">
        <f>IF(N594="základní",J594,0)</f>
        <v>0</v>
      </c>
      <c r="BF594" s="247">
        <f>IF(N594="snížená",J594,0)</f>
        <v>0</v>
      </c>
      <c r="BG594" s="247">
        <f>IF(N594="zákl. přenesená",J594,0)</f>
        <v>0</v>
      </c>
      <c r="BH594" s="247">
        <f>IF(N594="sníž. přenesená",J594,0)</f>
        <v>0</v>
      </c>
      <c r="BI594" s="247">
        <f>IF(N594="nulová",J594,0)</f>
        <v>0</v>
      </c>
      <c r="BJ594" s="25" t="s">
        <v>79</v>
      </c>
      <c r="BK594" s="247">
        <f>ROUND(I594*H594,2)</f>
        <v>0</v>
      </c>
      <c r="BL594" s="25" t="s">
        <v>140</v>
      </c>
      <c r="BM594" s="25" t="s">
        <v>2152</v>
      </c>
    </row>
    <row r="595" s="1" customFormat="1" ht="14.4" customHeight="1">
      <c r="B595" s="47"/>
      <c r="C595" s="236" t="s">
        <v>2153</v>
      </c>
      <c r="D595" s="236" t="s">
        <v>212</v>
      </c>
      <c r="E595" s="237" t="s">
        <v>743</v>
      </c>
      <c r="F595" s="238" t="s">
        <v>734</v>
      </c>
      <c r="G595" s="239" t="s">
        <v>482</v>
      </c>
      <c r="H595" s="240">
        <v>0</v>
      </c>
      <c r="I595" s="241"/>
      <c r="J595" s="242">
        <f>ROUND(I595*H595,2)</f>
        <v>0</v>
      </c>
      <c r="K595" s="238" t="s">
        <v>21</v>
      </c>
      <c r="L595" s="73"/>
      <c r="M595" s="243" t="s">
        <v>21</v>
      </c>
      <c r="N595" s="244" t="s">
        <v>43</v>
      </c>
      <c r="O595" s="48"/>
      <c r="P595" s="245">
        <f>O595*H595</f>
        <v>0</v>
      </c>
      <c r="Q595" s="245">
        <v>0</v>
      </c>
      <c r="R595" s="245">
        <f>Q595*H595</f>
        <v>0</v>
      </c>
      <c r="S595" s="245">
        <v>0</v>
      </c>
      <c r="T595" s="246">
        <f>S595*H595</f>
        <v>0</v>
      </c>
      <c r="AR595" s="25" t="s">
        <v>140</v>
      </c>
      <c r="AT595" s="25" t="s">
        <v>212</v>
      </c>
      <c r="AU595" s="25" t="s">
        <v>81</v>
      </c>
      <c r="AY595" s="25" t="s">
        <v>210</v>
      </c>
      <c r="BE595" s="247">
        <f>IF(N595="základní",J595,0)</f>
        <v>0</v>
      </c>
      <c r="BF595" s="247">
        <f>IF(N595="snížená",J595,0)</f>
        <v>0</v>
      </c>
      <c r="BG595" s="247">
        <f>IF(N595="zákl. přenesená",J595,0)</f>
        <v>0</v>
      </c>
      <c r="BH595" s="247">
        <f>IF(N595="sníž. přenesená",J595,0)</f>
        <v>0</v>
      </c>
      <c r="BI595" s="247">
        <f>IF(N595="nulová",J595,0)</f>
        <v>0</v>
      </c>
      <c r="BJ595" s="25" t="s">
        <v>79</v>
      </c>
      <c r="BK595" s="247">
        <f>ROUND(I595*H595,2)</f>
        <v>0</v>
      </c>
      <c r="BL595" s="25" t="s">
        <v>140</v>
      </c>
      <c r="BM595" s="25" t="s">
        <v>2154</v>
      </c>
    </row>
    <row r="596" s="1" customFormat="1" ht="14.4" customHeight="1">
      <c r="B596" s="47"/>
      <c r="C596" s="236" t="s">
        <v>2155</v>
      </c>
      <c r="D596" s="236" t="s">
        <v>212</v>
      </c>
      <c r="E596" s="237" t="s">
        <v>746</v>
      </c>
      <c r="F596" s="238" t="s">
        <v>734</v>
      </c>
      <c r="G596" s="239" t="s">
        <v>482</v>
      </c>
      <c r="H596" s="240">
        <v>0</v>
      </c>
      <c r="I596" s="241"/>
      <c r="J596" s="242">
        <f>ROUND(I596*H596,2)</f>
        <v>0</v>
      </c>
      <c r="K596" s="238" t="s">
        <v>21</v>
      </c>
      <c r="L596" s="73"/>
      <c r="M596" s="243" t="s">
        <v>21</v>
      </c>
      <c r="N596" s="305" t="s">
        <v>43</v>
      </c>
      <c r="O596" s="306"/>
      <c r="P596" s="307">
        <f>O596*H596</f>
        <v>0</v>
      </c>
      <c r="Q596" s="307">
        <v>0</v>
      </c>
      <c r="R596" s="307">
        <f>Q596*H596</f>
        <v>0</v>
      </c>
      <c r="S596" s="307">
        <v>0</v>
      </c>
      <c r="T596" s="308">
        <f>S596*H596</f>
        <v>0</v>
      </c>
      <c r="AR596" s="25" t="s">
        <v>140</v>
      </c>
      <c r="AT596" s="25" t="s">
        <v>212</v>
      </c>
      <c r="AU596" s="25" t="s">
        <v>81</v>
      </c>
      <c r="AY596" s="25" t="s">
        <v>210</v>
      </c>
      <c r="BE596" s="247">
        <f>IF(N596="základní",J596,0)</f>
        <v>0</v>
      </c>
      <c r="BF596" s="247">
        <f>IF(N596="snížená",J596,0)</f>
        <v>0</v>
      </c>
      <c r="BG596" s="247">
        <f>IF(N596="zákl. přenesená",J596,0)</f>
        <v>0</v>
      </c>
      <c r="BH596" s="247">
        <f>IF(N596="sníž. přenesená",J596,0)</f>
        <v>0</v>
      </c>
      <c r="BI596" s="247">
        <f>IF(N596="nulová",J596,0)</f>
        <v>0</v>
      </c>
      <c r="BJ596" s="25" t="s">
        <v>79</v>
      </c>
      <c r="BK596" s="247">
        <f>ROUND(I596*H596,2)</f>
        <v>0</v>
      </c>
      <c r="BL596" s="25" t="s">
        <v>140</v>
      </c>
      <c r="BM596" s="25" t="s">
        <v>2156</v>
      </c>
    </row>
    <row r="597" s="1" customFormat="1" ht="6.96" customHeight="1">
      <c r="B597" s="68"/>
      <c r="C597" s="69"/>
      <c r="D597" s="69"/>
      <c r="E597" s="69"/>
      <c r="F597" s="69"/>
      <c r="G597" s="69"/>
      <c r="H597" s="69"/>
      <c r="I597" s="179"/>
      <c r="J597" s="69"/>
      <c r="K597" s="69"/>
      <c r="L597" s="73"/>
    </row>
  </sheetData>
  <sheetProtection sheet="1" autoFilter="0" formatColumns="0" formatRows="0" objects="1" scenarios="1" spinCount="100000" saltValue="84xyOdOku0/E2JhGIjoiTxWG9w/xSfeIL58Lnue6+RCgErFfGjTqdH8GXWq4kh9tDSns2r016ov+Vx7ifJSUWw==" hashValue="34HrG9W8FioR8PF0n7RDc9UYx1px/leRPvPbA4ZHM91MHUbnhhv/9dpfeBFoMQyQOpdwlW3jwnOLeLeXCAcTZQ==" algorithmName="SHA-512" password="CC35"/>
  <autoFilter ref="C107:K596"/>
  <mergeCells count="13">
    <mergeCell ref="E7:H7"/>
    <mergeCell ref="E9:H9"/>
    <mergeCell ref="E11:H11"/>
    <mergeCell ref="E26:H26"/>
    <mergeCell ref="E47:H47"/>
    <mergeCell ref="E49:H49"/>
    <mergeCell ref="E51:H51"/>
    <mergeCell ref="J55:J56"/>
    <mergeCell ref="E96:H96"/>
    <mergeCell ref="E98:H98"/>
    <mergeCell ref="E100:H100"/>
    <mergeCell ref="G1:H1"/>
    <mergeCell ref="L2:V2"/>
  </mergeCells>
  <hyperlinks>
    <hyperlink ref="F1:G1" location="C2" display="1) Krycí list soupisu"/>
    <hyperlink ref="G1:H1" location="C58" display="2) Rekapitulace"/>
    <hyperlink ref="J1" location="C10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107</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1589</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2157</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1589</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06.2 - SO 06.2 - Přípojka vody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185</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1589</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06.2 - SO 06.2 - Přípojka vody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262</v>
      </c>
      <c r="F86" s="234" t="s">
        <v>387</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2158</v>
      </c>
      <c r="F87" s="238" t="s">
        <v>2159</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2160</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jjwBpHBEg+BLc+uYnbbGeTnOo9bt7IrCqXlqtPDA8JG0PX2kQsaITtNrBerRvrgygp516QLhMbn3HPpWZSHyNA==" hashValue="juLKSlyHFisyl3i8hJyT/WCsv8UMfaMPxc7KKBounCBxn46Li+mjUJarSnHIJskE+gxZOggobHSK6BzLgCGNdw=="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110</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1589</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2161</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1589</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06.4 - SO 06.4 - Přípojka kanalizace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179</v>
      </c>
      <c r="E61" s="193"/>
      <c r="F61" s="193"/>
      <c r="G61" s="193"/>
      <c r="H61" s="193"/>
      <c r="I61" s="194"/>
      <c r="J61" s="195">
        <f>J85</f>
        <v>0</v>
      </c>
      <c r="K61" s="196"/>
    </row>
    <row r="62" s="9" customFormat="1" ht="19.92" customHeight="1">
      <c r="B62" s="197"/>
      <c r="C62" s="198"/>
      <c r="D62" s="199" t="s">
        <v>185</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1589</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06.4 - SO 06.4 - Přípojka kanalizace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208</v>
      </c>
      <c r="F85" s="223" t="s">
        <v>209</v>
      </c>
      <c r="G85" s="221"/>
      <c r="H85" s="221"/>
      <c r="I85" s="224"/>
      <c r="J85" s="225">
        <f>BK85</f>
        <v>0</v>
      </c>
      <c r="K85" s="221"/>
      <c r="L85" s="226"/>
      <c r="M85" s="227"/>
      <c r="N85" s="228"/>
      <c r="O85" s="228"/>
      <c r="P85" s="229">
        <f>P86</f>
        <v>0</v>
      </c>
      <c r="Q85" s="228"/>
      <c r="R85" s="229">
        <f>R86</f>
        <v>0</v>
      </c>
      <c r="S85" s="228"/>
      <c r="T85" s="230">
        <f>T86</f>
        <v>0</v>
      </c>
      <c r="AR85" s="231" t="s">
        <v>79</v>
      </c>
      <c r="AT85" s="232" t="s">
        <v>71</v>
      </c>
      <c r="AU85" s="232" t="s">
        <v>72</v>
      </c>
      <c r="AY85" s="231" t="s">
        <v>210</v>
      </c>
      <c r="BK85" s="233">
        <f>BK86</f>
        <v>0</v>
      </c>
    </row>
    <row r="86" s="11" customFormat="1" ht="19.92" customHeight="1">
      <c r="B86" s="220"/>
      <c r="C86" s="221"/>
      <c r="D86" s="222" t="s">
        <v>71</v>
      </c>
      <c r="E86" s="234" t="s">
        <v>262</v>
      </c>
      <c r="F86" s="234" t="s">
        <v>387</v>
      </c>
      <c r="G86" s="221"/>
      <c r="H86" s="221"/>
      <c r="I86" s="224"/>
      <c r="J86" s="235">
        <f>BK86</f>
        <v>0</v>
      </c>
      <c r="K86" s="221"/>
      <c r="L86" s="226"/>
      <c r="M86" s="227"/>
      <c r="N86" s="228"/>
      <c r="O86" s="228"/>
      <c r="P86" s="229">
        <f>P87</f>
        <v>0</v>
      </c>
      <c r="Q86" s="228"/>
      <c r="R86" s="229">
        <f>R87</f>
        <v>0</v>
      </c>
      <c r="S86" s="228"/>
      <c r="T86" s="230">
        <f>T87</f>
        <v>0</v>
      </c>
      <c r="AR86" s="231" t="s">
        <v>79</v>
      </c>
      <c r="AT86" s="232" t="s">
        <v>71</v>
      </c>
      <c r="AU86" s="232" t="s">
        <v>79</v>
      </c>
      <c r="AY86" s="231" t="s">
        <v>210</v>
      </c>
      <c r="BK86" s="233">
        <f>BK87</f>
        <v>0</v>
      </c>
    </row>
    <row r="87" s="1" customFormat="1" ht="14.4" customHeight="1">
      <c r="B87" s="47"/>
      <c r="C87" s="236" t="s">
        <v>79</v>
      </c>
      <c r="D87" s="236" t="s">
        <v>212</v>
      </c>
      <c r="E87" s="237" t="s">
        <v>2162</v>
      </c>
      <c r="F87" s="238" t="s">
        <v>2163</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217</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217</v>
      </c>
      <c r="BM87" s="25" t="s">
        <v>2164</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ZCeMG3f2Bqnj0W63Pc7S5Zv4qjaGsoB6jHGEmH8psitIpRkSKmNxTmv1Um0fZEiAJlwoeAZiSVEmg86lqmX3RQ==" hashValue="PFTpgjd1OEcCK0QvX5YtFWTmMqZKkiVzL8aoefztVkKqGnhofvT29hCMLt2d6Huv5qX3JKp99SwK5hGzaSwnng=="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116</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2165</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2166</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2165</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09.1 - Soupis prací - REKONSTRUKCE A NOVÉ VO</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188</v>
      </c>
      <c r="E61" s="193"/>
      <c r="F61" s="193"/>
      <c r="G61" s="193"/>
      <c r="H61" s="193"/>
      <c r="I61" s="194"/>
      <c r="J61" s="195">
        <f>J85</f>
        <v>0</v>
      </c>
      <c r="K61" s="196"/>
    </row>
    <row r="62" s="9" customFormat="1" ht="19.92" customHeight="1">
      <c r="B62" s="197"/>
      <c r="C62" s="198"/>
      <c r="D62" s="199" t="s">
        <v>1447</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2165</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09.1 - Soupis prací - REKONSTRUKCE A NOVÉ VO</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659</v>
      </c>
      <c r="F85" s="223" t="s">
        <v>660</v>
      </c>
      <c r="G85" s="221"/>
      <c r="H85" s="221"/>
      <c r="I85" s="224"/>
      <c r="J85" s="225">
        <f>BK85</f>
        <v>0</v>
      </c>
      <c r="K85" s="221"/>
      <c r="L85" s="226"/>
      <c r="M85" s="227"/>
      <c r="N85" s="228"/>
      <c r="O85" s="228"/>
      <c r="P85" s="229">
        <f>P86</f>
        <v>0</v>
      </c>
      <c r="Q85" s="228"/>
      <c r="R85" s="229">
        <f>R86</f>
        <v>0</v>
      </c>
      <c r="S85" s="228"/>
      <c r="T85" s="230">
        <f>T86</f>
        <v>0</v>
      </c>
      <c r="AR85" s="231" t="s">
        <v>81</v>
      </c>
      <c r="AT85" s="232" t="s">
        <v>71</v>
      </c>
      <c r="AU85" s="232" t="s">
        <v>72</v>
      </c>
      <c r="AY85" s="231" t="s">
        <v>210</v>
      </c>
      <c r="BK85" s="233">
        <f>BK86</f>
        <v>0</v>
      </c>
    </row>
    <row r="86" s="11" customFormat="1" ht="19.92" customHeight="1">
      <c r="B86" s="220"/>
      <c r="C86" s="221"/>
      <c r="D86" s="222" t="s">
        <v>71</v>
      </c>
      <c r="E86" s="234" t="s">
        <v>1518</v>
      </c>
      <c r="F86" s="234" t="s">
        <v>1519</v>
      </c>
      <c r="G86" s="221"/>
      <c r="H86" s="221"/>
      <c r="I86" s="224"/>
      <c r="J86" s="235">
        <f>BK86</f>
        <v>0</v>
      </c>
      <c r="K86" s="221"/>
      <c r="L86" s="226"/>
      <c r="M86" s="227"/>
      <c r="N86" s="228"/>
      <c r="O86" s="228"/>
      <c r="P86" s="229">
        <f>P87</f>
        <v>0</v>
      </c>
      <c r="Q86" s="228"/>
      <c r="R86" s="229">
        <f>R87</f>
        <v>0</v>
      </c>
      <c r="S86" s="228"/>
      <c r="T86" s="230">
        <f>T87</f>
        <v>0</v>
      </c>
      <c r="AR86" s="231" t="s">
        <v>81</v>
      </c>
      <c r="AT86" s="232" t="s">
        <v>71</v>
      </c>
      <c r="AU86" s="232" t="s">
        <v>79</v>
      </c>
      <c r="AY86" s="231" t="s">
        <v>210</v>
      </c>
      <c r="BK86" s="233">
        <f>BK87</f>
        <v>0</v>
      </c>
    </row>
    <row r="87" s="1" customFormat="1" ht="14.4" customHeight="1">
      <c r="B87" s="47"/>
      <c r="C87" s="236" t="s">
        <v>79</v>
      </c>
      <c r="D87" s="236" t="s">
        <v>212</v>
      </c>
      <c r="E87" s="237" t="s">
        <v>2167</v>
      </c>
      <c r="F87" s="238" t="s">
        <v>2168</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140</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140</v>
      </c>
      <c r="BM87" s="25" t="s">
        <v>2169</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aQ7uGKrlYOSSyuU3x30OqFNLqif71V9itmrPP/b32W+zY1InY0FahqEdF2yKsvtY1AmxdMURR25+VVRFKfsHaQ==" hashValue="LGdvILHtnXP/dwNzPUOIdfd4OW3/RxUvzDWHrTaCErjM9S/xKrZvMtI6R7CnlkuVHG0tqk+qjX0JHXHr8xeerg=="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163</v>
      </c>
      <c r="G1" s="152" t="s">
        <v>164</v>
      </c>
      <c r="H1" s="152"/>
      <c r="I1" s="153"/>
      <c r="J1" s="152" t="s">
        <v>165</v>
      </c>
      <c r="K1" s="151" t="s">
        <v>166</v>
      </c>
      <c r="L1" s="152" t="s">
        <v>167</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122</v>
      </c>
    </row>
    <row r="3" ht="6.96" customHeight="1">
      <c r="B3" s="26"/>
      <c r="C3" s="27"/>
      <c r="D3" s="27"/>
      <c r="E3" s="27"/>
      <c r="F3" s="27"/>
      <c r="G3" s="27"/>
      <c r="H3" s="27"/>
      <c r="I3" s="154"/>
      <c r="J3" s="27"/>
      <c r="K3" s="28"/>
      <c r="AT3" s="25" t="s">
        <v>81</v>
      </c>
    </row>
    <row r="4" ht="36.96" customHeight="1">
      <c r="B4" s="29"/>
      <c r="C4" s="30"/>
      <c r="D4" s="31" t="s">
        <v>168</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Náměstí Ostrava-Jih, Veřejný prostor Hrabůvka</v>
      </c>
      <c r="F7" s="41"/>
      <c r="G7" s="41"/>
      <c r="H7" s="41"/>
      <c r="I7" s="155"/>
      <c r="J7" s="30"/>
      <c r="K7" s="32"/>
    </row>
    <row r="8">
      <c r="B8" s="29"/>
      <c r="C8" s="30"/>
      <c r="D8" s="41" t="s">
        <v>169</v>
      </c>
      <c r="E8" s="30"/>
      <c r="F8" s="30"/>
      <c r="G8" s="30"/>
      <c r="H8" s="30"/>
      <c r="I8" s="155"/>
      <c r="J8" s="30"/>
      <c r="K8" s="32"/>
    </row>
    <row r="9" s="1" customFormat="1" ht="14.4" customHeight="1">
      <c r="B9" s="47"/>
      <c r="C9" s="48"/>
      <c r="D9" s="48"/>
      <c r="E9" s="156" t="s">
        <v>2170</v>
      </c>
      <c r="F9" s="48"/>
      <c r="G9" s="48"/>
      <c r="H9" s="48"/>
      <c r="I9" s="157"/>
      <c r="J9" s="48"/>
      <c r="K9" s="52"/>
    </row>
    <row r="10" s="1" customFormat="1">
      <c r="B10" s="47"/>
      <c r="C10" s="48"/>
      <c r="D10" s="41" t="s">
        <v>171</v>
      </c>
      <c r="E10" s="48"/>
      <c r="F10" s="48"/>
      <c r="G10" s="48"/>
      <c r="H10" s="48"/>
      <c r="I10" s="157"/>
      <c r="J10" s="48"/>
      <c r="K10" s="52"/>
    </row>
    <row r="11" s="1" customFormat="1" ht="36.96" customHeight="1">
      <c r="B11" s="47"/>
      <c r="C11" s="48"/>
      <c r="D11" s="48"/>
      <c r="E11" s="158" t="s">
        <v>2171</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24. 5. 2018</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173</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ROUND(J84,2)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ROUND(SUM(BE84:BE87), 2)</f>
        <v>0</v>
      </c>
      <c r="G32" s="48"/>
      <c r="H32" s="48"/>
      <c r="I32" s="171">
        <v>0.20999999999999999</v>
      </c>
      <c r="J32" s="170">
        <f>ROUND(ROUND((SUM(BE84:BE87)), 2)*I32, 2)</f>
        <v>0</v>
      </c>
      <c r="K32" s="52"/>
    </row>
    <row r="33" s="1" customFormat="1" ht="14.4" customHeight="1">
      <c r="B33" s="47"/>
      <c r="C33" s="48"/>
      <c r="D33" s="48"/>
      <c r="E33" s="56" t="s">
        <v>44</v>
      </c>
      <c r="F33" s="170">
        <f>ROUND(SUM(BF84:BF87), 2)</f>
        <v>0</v>
      </c>
      <c r="G33" s="48"/>
      <c r="H33" s="48"/>
      <c r="I33" s="171">
        <v>0.14999999999999999</v>
      </c>
      <c r="J33" s="170">
        <f>ROUND(ROUND((SUM(BF84:BF87)), 2)*I33, 2)</f>
        <v>0</v>
      </c>
      <c r="K33" s="52"/>
    </row>
    <row r="34" hidden="1" s="1" customFormat="1" ht="14.4" customHeight="1">
      <c r="B34" s="47"/>
      <c r="C34" s="48"/>
      <c r="D34" s="48"/>
      <c r="E34" s="56" t="s">
        <v>45</v>
      </c>
      <c r="F34" s="170">
        <f>ROUND(SUM(BG84:BG87), 2)</f>
        <v>0</v>
      </c>
      <c r="G34" s="48"/>
      <c r="H34" s="48"/>
      <c r="I34" s="171">
        <v>0.20999999999999999</v>
      </c>
      <c r="J34" s="170">
        <v>0</v>
      </c>
      <c r="K34" s="52"/>
    </row>
    <row r="35" hidden="1" s="1" customFormat="1" ht="14.4" customHeight="1">
      <c r="B35" s="47"/>
      <c r="C35" s="48"/>
      <c r="D35" s="48"/>
      <c r="E35" s="56" t="s">
        <v>46</v>
      </c>
      <c r="F35" s="170">
        <f>ROUND(SUM(BH84:BH87), 2)</f>
        <v>0</v>
      </c>
      <c r="G35" s="48"/>
      <c r="H35" s="48"/>
      <c r="I35" s="171">
        <v>0.14999999999999999</v>
      </c>
      <c r="J35" s="170">
        <v>0</v>
      </c>
      <c r="K35" s="52"/>
    </row>
    <row r="36" hidden="1" s="1" customFormat="1" ht="14.4" customHeight="1">
      <c r="B36" s="47"/>
      <c r="C36" s="48"/>
      <c r="D36" s="48"/>
      <c r="E36" s="56" t="s">
        <v>47</v>
      </c>
      <c r="F36" s="170">
        <f>ROUND(SUM(BI84:BI87),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174</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Náměstí Ostrava-Jih, Veřejný prostor Hrabůvka</v>
      </c>
      <c r="F47" s="41"/>
      <c r="G47" s="41"/>
      <c r="H47" s="41"/>
      <c r="I47" s="157"/>
      <c r="J47" s="48"/>
      <c r="K47" s="52"/>
    </row>
    <row r="48">
      <c r="B48" s="29"/>
      <c r="C48" s="41" t="s">
        <v>169</v>
      </c>
      <c r="D48" s="30"/>
      <c r="E48" s="30"/>
      <c r="F48" s="30"/>
      <c r="G48" s="30"/>
      <c r="H48" s="30"/>
      <c r="I48" s="155"/>
      <c r="J48" s="30"/>
      <c r="K48" s="32"/>
    </row>
    <row r="49" s="1" customFormat="1" ht="14.4" customHeight="1">
      <c r="B49" s="47"/>
      <c r="C49" s="48"/>
      <c r="D49" s="48"/>
      <c r="E49" s="156" t="s">
        <v>2170</v>
      </c>
      <c r="F49" s="48"/>
      <c r="G49" s="48"/>
      <c r="H49" s="48"/>
      <c r="I49" s="157"/>
      <c r="J49" s="48"/>
      <c r="K49" s="52"/>
    </row>
    <row r="50" s="1" customFormat="1" ht="14.4" customHeight="1">
      <c r="B50" s="47"/>
      <c r="C50" s="41" t="s">
        <v>171</v>
      </c>
      <c r="D50" s="48"/>
      <c r="E50" s="48"/>
      <c r="F50" s="48"/>
      <c r="G50" s="48"/>
      <c r="H50" s="48"/>
      <c r="I50" s="157"/>
      <c r="J50" s="48"/>
      <c r="K50" s="52"/>
    </row>
    <row r="51" s="1" customFormat="1" ht="16.2" customHeight="1">
      <c r="B51" s="47"/>
      <c r="C51" s="48"/>
      <c r="D51" s="48"/>
      <c r="E51" s="158" t="str">
        <f>E11</f>
        <v xml:space="preserve">10.1 - Soupis prací - SILNOPROUDÉ ROZVODY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24. 5. 2018</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SMO-Úřad městského obvodu Ostrava-jih</v>
      </c>
      <c r="G55" s="48"/>
      <c r="H55" s="48"/>
      <c r="I55" s="159" t="s">
        <v>33</v>
      </c>
      <c r="J55" s="45" t="str">
        <f>E23</f>
        <v xml:space="preserve">PROJEKTSTUDIO EUCZ, s.r.o., Ostrava </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175</v>
      </c>
      <c r="D58" s="172"/>
      <c r="E58" s="172"/>
      <c r="F58" s="172"/>
      <c r="G58" s="172"/>
      <c r="H58" s="172"/>
      <c r="I58" s="186"/>
      <c r="J58" s="187" t="s">
        <v>176</v>
      </c>
      <c r="K58" s="188"/>
    </row>
    <row r="59" s="1" customFormat="1" ht="10.32" customHeight="1">
      <c r="B59" s="47"/>
      <c r="C59" s="48"/>
      <c r="D59" s="48"/>
      <c r="E59" s="48"/>
      <c r="F59" s="48"/>
      <c r="G59" s="48"/>
      <c r="H59" s="48"/>
      <c r="I59" s="157"/>
      <c r="J59" s="48"/>
      <c r="K59" s="52"/>
    </row>
    <row r="60" s="1" customFormat="1" ht="29.28" customHeight="1">
      <c r="B60" s="47"/>
      <c r="C60" s="189" t="s">
        <v>177</v>
      </c>
      <c r="D60" s="48"/>
      <c r="E60" s="48"/>
      <c r="F60" s="48"/>
      <c r="G60" s="48"/>
      <c r="H60" s="48"/>
      <c r="I60" s="157"/>
      <c r="J60" s="168">
        <f>J84</f>
        <v>0</v>
      </c>
      <c r="K60" s="52"/>
      <c r="AU60" s="25" t="s">
        <v>178</v>
      </c>
    </row>
    <row r="61" s="8" customFormat="1" ht="24.96" customHeight="1">
      <c r="B61" s="190"/>
      <c r="C61" s="191"/>
      <c r="D61" s="192" t="s">
        <v>188</v>
      </c>
      <c r="E61" s="193"/>
      <c r="F61" s="193"/>
      <c r="G61" s="193"/>
      <c r="H61" s="193"/>
      <c r="I61" s="194"/>
      <c r="J61" s="195">
        <f>J85</f>
        <v>0</v>
      </c>
      <c r="K61" s="196"/>
    </row>
    <row r="62" s="9" customFormat="1" ht="19.92" customHeight="1">
      <c r="B62" s="197"/>
      <c r="C62" s="198"/>
      <c r="D62" s="199" t="s">
        <v>1447</v>
      </c>
      <c r="E62" s="200"/>
      <c r="F62" s="200"/>
      <c r="G62" s="200"/>
      <c r="H62" s="200"/>
      <c r="I62" s="201"/>
      <c r="J62" s="202">
        <f>J86</f>
        <v>0</v>
      </c>
      <c r="K62" s="203"/>
    </row>
    <row r="63" s="1" customFormat="1" ht="21.84" customHeight="1">
      <c r="B63" s="47"/>
      <c r="C63" s="48"/>
      <c r="D63" s="48"/>
      <c r="E63" s="48"/>
      <c r="F63" s="48"/>
      <c r="G63" s="48"/>
      <c r="H63" s="48"/>
      <c r="I63" s="157"/>
      <c r="J63" s="48"/>
      <c r="K63" s="52"/>
    </row>
    <row r="64" s="1" customFormat="1" ht="6.96" customHeight="1">
      <c r="B64" s="68"/>
      <c r="C64" s="69"/>
      <c r="D64" s="69"/>
      <c r="E64" s="69"/>
      <c r="F64" s="69"/>
      <c r="G64" s="69"/>
      <c r="H64" s="69"/>
      <c r="I64" s="179"/>
      <c r="J64" s="69"/>
      <c r="K64" s="70"/>
    </row>
    <row r="68" s="1" customFormat="1" ht="6.96" customHeight="1">
      <c r="B68" s="71"/>
      <c r="C68" s="72"/>
      <c r="D68" s="72"/>
      <c r="E68" s="72"/>
      <c r="F68" s="72"/>
      <c r="G68" s="72"/>
      <c r="H68" s="72"/>
      <c r="I68" s="182"/>
      <c r="J68" s="72"/>
      <c r="K68" s="72"/>
      <c r="L68" s="73"/>
    </row>
    <row r="69" s="1" customFormat="1" ht="36.96" customHeight="1">
      <c r="B69" s="47"/>
      <c r="C69" s="74" t="s">
        <v>194</v>
      </c>
      <c r="D69" s="75"/>
      <c r="E69" s="75"/>
      <c r="F69" s="75"/>
      <c r="G69" s="75"/>
      <c r="H69" s="75"/>
      <c r="I69" s="204"/>
      <c r="J69" s="75"/>
      <c r="K69" s="75"/>
      <c r="L69" s="73"/>
    </row>
    <row r="70" s="1" customFormat="1" ht="6.96" customHeight="1">
      <c r="B70" s="47"/>
      <c r="C70" s="75"/>
      <c r="D70" s="75"/>
      <c r="E70" s="75"/>
      <c r="F70" s="75"/>
      <c r="G70" s="75"/>
      <c r="H70" s="75"/>
      <c r="I70" s="204"/>
      <c r="J70" s="75"/>
      <c r="K70" s="75"/>
      <c r="L70" s="73"/>
    </row>
    <row r="71" s="1" customFormat="1" ht="14.4" customHeight="1">
      <c r="B71" s="47"/>
      <c r="C71" s="77" t="s">
        <v>18</v>
      </c>
      <c r="D71" s="75"/>
      <c r="E71" s="75"/>
      <c r="F71" s="75"/>
      <c r="G71" s="75"/>
      <c r="H71" s="75"/>
      <c r="I71" s="204"/>
      <c r="J71" s="75"/>
      <c r="K71" s="75"/>
      <c r="L71" s="73"/>
    </row>
    <row r="72" s="1" customFormat="1" ht="14.4" customHeight="1">
      <c r="B72" s="47"/>
      <c r="C72" s="75"/>
      <c r="D72" s="75"/>
      <c r="E72" s="205" t="str">
        <f>E7</f>
        <v>Náměstí Ostrava-Jih, Veřejný prostor Hrabůvka</v>
      </c>
      <c r="F72" s="77"/>
      <c r="G72" s="77"/>
      <c r="H72" s="77"/>
      <c r="I72" s="204"/>
      <c r="J72" s="75"/>
      <c r="K72" s="75"/>
      <c r="L72" s="73"/>
    </row>
    <row r="73">
      <c r="B73" s="29"/>
      <c r="C73" s="77" t="s">
        <v>169</v>
      </c>
      <c r="D73" s="206"/>
      <c r="E73" s="206"/>
      <c r="F73" s="206"/>
      <c r="G73" s="206"/>
      <c r="H73" s="206"/>
      <c r="I73" s="149"/>
      <c r="J73" s="206"/>
      <c r="K73" s="206"/>
      <c r="L73" s="207"/>
    </row>
    <row r="74" s="1" customFormat="1" ht="14.4" customHeight="1">
      <c r="B74" s="47"/>
      <c r="C74" s="75"/>
      <c r="D74" s="75"/>
      <c r="E74" s="205" t="s">
        <v>2170</v>
      </c>
      <c r="F74" s="75"/>
      <c r="G74" s="75"/>
      <c r="H74" s="75"/>
      <c r="I74" s="204"/>
      <c r="J74" s="75"/>
      <c r="K74" s="75"/>
      <c r="L74" s="73"/>
    </row>
    <row r="75" s="1" customFormat="1" ht="14.4" customHeight="1">
      <c r="B75" s="47"/>
      <c r="C75" s="77" t="s">
        <v>171</v>
      </c>
      <c r="D75" s="75"/>
      <c r="E75" s="75"/>
      <c r="F75" s="75"/>
      <c r="G75" s="75"/>
      <c r="H75" s="75"/>
      <c r="I75" s="204"/>
      <c r="J75" s="75"/>
      <c r="K75" s="75"/>
      <c r="L75" s="73"/>
    </row>
    <row r="76" s="1" customFormat="1" ht="16.2" customHeight="1">
      <c r="B76" s="47"/>
      <c r="C76" s="75"/>
      <c r="D76" s="75"/>
      <c r="E76" s="83" t="str">
        <f>E11</f>
        <v xml:space="preserve">10.1 - Soupis prací - SILNOPROUDÉ ROZVODY </v>
      </c>
      <c r="F76" s="75"/>
      <c r="G76" s="75"/>
      <c r="H76" s="75"/>
      <c r="I76" s="204"/>
      <c r="J76" s="75"/>
      <c r="K76" s="75"/>
      <c r="L76" s="73"/>
    </row>
    <row r="77" s="1" customFormat="1" ht="6.96" customHeight="1">
      <c r="B77" s="47"/>
      <c r="C77" s="75"/>
      <c r="D77" s="75"/>
      <c r="E77" s="75"/>
      <c r="F77" s="75"/>
      <c r="G77" s="75"/>
      <c r="H77" s="75"/>
      <c r="I77" s="204"/>
      <c r="J77" s="75"/>
      <c r="K77" s="75"/>
      <c r="L77" s="73"/>
    </row>
    <row r="78" s="1" customFormat="1" ht="18" customHeight="1">
      <c r="B78" s="47"/>
      <c r="C78" s="77" t="s">
        <v>23</v>
      </c>
      <c r="D78" s="75"/>
      <c r="E78" s="75"/>
      <c r="F78" s="208" t="str">
        <f>F14</f>
        <v xml:space="preserve"> </v>
      </c>
      <c r="G78" s="75"/>
      <c r="H78" s="75"/>
      <c r="I78" s="209" t="s">
        <v>25</v>
      </c>
      <c r="J78" s="86" t="str">
        <f>IF(J14="","",J14)</f>
        <v>24. 5. 2018</v>
      </c>
      <c r="K78" s="75"/>
      <c r="L78" s="73"/>
    </row>
    <row r="79" s="1" customFormat="1" ht="6.96" customHeight="1">
      <c r="B79" s="47"/>
      <c r="C79" s="75"/>
      <c r="D79" s="75"/>
      <c r="E79" s="75"/>
      <c r="F79" s="75"/>
      <c r="G79" s="75"/>
      <c r="H79" s="75"/>
      <c r="I79" s="204"/>
      <c r="J79" s="75"/>
      <c r="K79" s="75"/>
      <c r="L79" s="73"/>
    </row>
    <row r="80" s="1" customFormat="1">
      <c r="B80" s="47"/>
      <c r="C80" s="77" t="s">
        <v>27</v>
      </c>
      <c r="D80" s="75"/>
      <c r="E80" s="75"/>
      <c r="F80" s="208" t="str">
        <f>E17</f>
        <v>SMO-Úřad městského obvodu Ostrava-jih</v>
      </c>
      <c r="G80" s="75"/>
      <c r="H80" s="75"/>
      <c r="I80" s="209" t="s">
        <v>33</v>
      </c>
      <c r="J80" s="208" t="str">
        <f>E23</f>
        <v xml:space="preserve">PROJEKTSTUDIO EUCZ, s.r.o., Ostrava </v>
      </c>
      <c r="K80" s="75"/>
      <c r="L80" s="73"/>
    </row>
    <row r="81" s="1" customFormat="1" ht="14.4" customHeight="1">
      <c r="B81" s="47"/>
      <c r="C81" s="77" t="s">
        <v>31</v>
      </c>
      <c r="D81" s="75"/>
      <c r="E81" s="75"/>
      <c r="F81" s="208" t="str">
        <f>IF(E20="","",E20)</f>
        <v/>
      </c>
      <c r="G81" s="75"/>
      <c r="H81" s="75"/>
      <c r="I81" s="204"/>
      <c r="J81" s="75"/>
      <c r="K81" s="75"/>
      <c r="L81" s="73"/>
    </row>
    <row r="82" s="1" customFormat="1" ht="10.32" customHeight="1">
      <c r="B82" s="47"/>
      <c r="C82" s="75"/>
      <c r="D82" s="75"/>
      <c r="E82" s="75"/>
      <c r="F82" s="75"/>
      <c r="G82" s="75"/>
      <c r="H82" s="75"/>
      <c r="I82" s="204"/>
      <c r="J82" s="75"/>
      <c r="K82" s="75"/>
      <c r="L82" s="73"/>
    </row>
    <row r="83" s="10" customFormat="1" ht="29.28" customHeight="1">
      <c r="B83" s="210"/>
      <c r="C83" s="211" t="s">
        <v>195</v>
      </c>
      <c r="D83" s="212" t="s">
        <v>57</v>
      </c>
      <c r="E83" s="212" t="s">
        <v>53</v>
      </c>
      <c r="F83" s="212" t="s">
        <v>196</v>
      </c>
      <c r="G83" s="212" t="s">
        <v>197</v>
      </c>
      <c r="H83" s="212" t="s">
        <v>198</v>
      </c>
      <c r="I83" s="213" t="s">
        <v>199</v>
      </c>
      <c r="J83" s="212" t="s">
        <v>176</v>
      </c>
      <c r="K83" s="214" t="s">
        <v>200</v>
      </c>
      <c r="L83" s="215"/>
      <c r="M83" s="103" t="s">
        <v>201</v>
      </c>
      <c r="N83" s="104" t="s">
        <v>42</v>
      </c>
      <c r="O83" s="104" t="s">
        <v>202</v>
      </c>
      <c r="P83" s="104" t="s">
        <v>203</v>
      </c>
      <c r="Q83" s="104" t="s">
        <v>204</v>
      </c>
      <c r="R83" s="104" t="s">
        <v>205</v>
      </c>
      <c r="S83" s="104" t="s">
        <v>206</v>
      </c>
      <c r="T83" s="105" t="s">
        <v>207</v>
      </c>
    </row>
    <row r="84" s="1" customFormat="1" ht="29.28" customHeight="1">
      <c r="B84" s="47"/>
      <c r="C84" s="109" t="s">
        <v>177</v>
      </c>
      <c r="D84" s="75"/>
      <c r="E84" s="75"/>
      <c r="F84" s="75"/>
      <c r="G84" s="75"/>
      <c r="H84" s="75"/>
      <c r="I84" s="204"/>
      <c r="J84" s="216">
        <f>BK84</f>
        <v>0</v>
      </c>
      <c r="K84" s="75"/>
      <c r="L84" s="73"/>
      <c r="M84" s="106"/>
      <c r="N84" s="107"/>
      <c r="O84" s="107"/>
      <c r="P84" s="217">
        <f>P85</f>
        <v>0</v>
      </c>
      <c r="Q84" s="107"/>
      <c r="R84" s="217">
        <f>R85</f>
        <v>0</v>
      </c>
      <c r="S84" s="107"/>
      <c r="T84" s="218">
        <f>T85</f>
        <v>0</v>
      </c>
      <c r="AT84" s="25" t="s">
        <v>71</v>
      </c>
      <c r="AU84" s="25" t="s">
        <v>178</v>
      </c>
      <c r="BK84" s="219">
        <f>BK85</f>
        <v>0</v>
      </c>
    </row>
    <row r="85" s="11" customFormat="1" ht="37.44" customHeight="1">
      <c r="B85" s="220"/>
      <c r="C85" s="221"/>
      <c r="D85" s="222" t="s">
        <v>71</v>
      </c>
      <c r="E85" s="223" t="s">
        <v>659</v>
      </c>
      <c r="F85" s="223" t="s">
        <v>660</v>
      </c>
      <c r="G85" s="221"/>
      <c r="H85" s="221"/>
      <c r="I85" s="224"/>
      <c r="J85" s="225">
        <f>BK85</f>
        <v>0</v>
      </c>
      <c r="K85" s="221"/>
      <c r="L85" s="226"/>
      <c r="M85" s="227"/>
      <c r="N85" s="228"/>
      <c r="O85" s="228"/>
      <c r="P85" s="229">
        <f>P86</f>
        <v>0</v>
      </c>
      <c r="Q85" s="228"/>
      <c r="R85" s="229">
        <f>R86</f>
        <v>0</v>
      </c>
      <c r="S85" s="228"/>
      <c r="T85" s="230">
        <f>T86</f>
        <v>0</v>
      </c>
      <c r="AR85" s="231" t="s">
        <v>81</v>
      </c>
      <c r="AT85" s="232" t="s">
        <v>71</v>
      </c>
      <c r="AU85" s="232" t="s">
        <v>72</v>
      </c>
      <c r="AY85" s="231" t="s">
        <v>210</v>
      </c>
      <c r="BK85" s="233">
        <f>BK86</f>
        <v>0</v>
      </c>
    </row>
    <row r="86" s="11" customFormat="1" ht="19.92" customHeight="1">
      <c r="B86" s="220"/>
      <c r="C86" s="221"/>
      <c r="D86" s="222" t="s">
        <v>71</v>
      </c>
      <c r="E86" s="234" t="s">
        <v>1518</v>
      </c>
      <c r="F86" s="234" t="s">
        <v>1519</v>
      </c>
      <c r="G86" s="221"/>
      <c r="H86" s="221"/>
      <c r="I86" s="224"/>
      <c r="J86" s="235">
        <f>BK86</f>
        <v>0</v>
      </c>
      <c r="K86" s="221"/>
      <c r="L86" s="226"/>
      <c r="M86" s="227"/>
      <c r="N86" s="228"/>
      <c r="O86" s="228"/>
      <c r="P86" s="229">
        <f>P87</f>
        <v>0</v>
      </c>
      <c r="Q86" s="228"/>
      <c r="R86" s="229">
        <f>R87</f>
        <v>0</v>
      </c>
      <c r="S86" s="228"/>
      <c r="T86" s="230">
        <f>T87</f>
        <v>0</v>
      </c>
      <c r="AR86" s="231" t="s">
        <v>81</v>
      </c>
      <c r="AT86" s="232" t="s">
        <v>71</v>
      </c>
      <c r="AU86" s="232" t="s">
        <v>79</v>
      </c>
      <c r="AY86" s="231" t="s">
        <v>210</v>
      </c>
      <c r="BK86" s="233">
        <f>BK87</f>
        <v>0</v>
      </c>
    </row>
    <row r="87" s="1" customFormat="1" ht="14.4" customHeight="1">
      <c r="B87" s="47"/>
      <c r="C87" s="236" t="s">
        <v>79</v>
      </c>
      <c r="D87" s="236" t="s">
        <v>212</v>
      </c>
      <c r="E87" s="237" t="s">
        <v>2172</v>
      </c>
      <c r="F87" s="238" t="s">
        <v>2173</v>
      </c>
      <c r="G87" s="239" t="s">
        <v>482</v>
      </c>
      <c r="H87" s="240">
        <v>1</v>
      </c>
      <c r="I87" s="241"/>
      <c r="J87" s="242">
        <f>ROUND(I87*H87,2)</f>
        <v>0</v>
      </c>
      <c r="K87" s="238" t="s">
        <v>21</v>
      </c>
      <c r="L87" s="73"/>
      <c r="M87" s="243" t="s">
        <v>21</v>
      </c>
      <c r="N87" s="305" t="s">
        <v>43</v>
      </c>
      <c r="O87" s="306"/>
      <c r="P87" s="307">
        <f>O87*H87</f>
        <v>0</v>
      </c>
      <c r="Q87" s="307">
        <v>0</v>
      </c>
      <c r="R87" s="307">
        <f>Q87*H87</f>
        <v>0</v>
      </c>
      <c r="S87" s="307">
        <v>0</v>
      </c>
      <c r="T87" s="308">
        <f>S87*H87</f>
        <v>0</v>
      </c>
      <c r="AR87" s="25" t="s">
        <v>140</v>
      </c>
      <c r="AT87" s="25" t="s">
        <v>212</v>
      </c>
      <c r="AU87" s="25" t="s">
        <v>81</v>
      </c>
      <c r="AY87" s="25" t="s">
        <v>210</v>
      </c>
      <c r="BE87" s="247">
        <f>IF(N87="základní",J87,0)</f>
        <v>0</v>
      </c>
      <c r="BF87" s="247">
        <f>IF(N87="snížená",J87,0)</f>
        <v>0</v>
      </c>
      <c r="BG87" s="247">
        <f>IF(N87="zákl. přenesená",J87,0)</f>
        <v>0</v>
      </c>
      <c r="BH87" s="247">
        <f>IF(N87="sníž. přenesená",J87,0)</f>
        <v>0</v>
      </c>
      <c r="BI87" s="247">
        <f>IF(N87="nulová",J87,0)</f>
        <v>0</v>
      </c>
      <c r="BJ87" s="25" t="s">
        <v>79</v>
      </c>
      <c r="BK87" s="247">
        <f>ROUND(I87*H87,2)</f>
        <v>0</v>
      </c>
      <c r="BL87" s="25" t="s">
        <v>140</v>
      </c>
      <c r="BM87" s="25" t="s">
        <v>2174</v>
      </c>
    </row>
    <row r="88" s="1" customFormat="1" ht="6.96" customHeight="1">
      <c r="B88" s="68"/>
      <c r="C88" s="69"/>
      <c r="D88" s="69"/>
      <c r="E88" s="69"/>
      <c r="F88" s="69"/>
      <c r="G88" s="69"/>
      <c r="H88" s="69"/>
      <c r="I88" s="179"/>
      <c r="J88" s="69"/>
      <c r="K88" s="69"/>
      <c r="L88" s="73"/>
    </row>
  </sheetData>
  <sheetProtection sheet="1" autoFilter="0" formatColumns="0" formatRows="0" objects="1" scenarios="1" spinCount="100000" saltValue="WayGZzk4wLnLnaRm4/3IFd3Eo3SPm69AOwy4gG4S5Ac1Q/+AlDLJeH9z4eu+zWyUkrmn/F6vXWzyNSgtDl1T3g==" hashValue="AUJqFv0bcdN2CZlSVUzXj4ekX1AzbeYY1r9Tx2cOA8JatddDHN0bSZB+20q6bbFORHiNYvTUJMxcfd4yVqdWlQ=="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OEM-PC\OEM</dc:creator>
  <cp:lastModifiedBy>OEM-PC\OEM</cp:lastModifiedBy>
  <dcterms:created xsi:type="dcterms:W3CDTF">2018-06-04T15:23:04Z</dcterms:created>
  <dcterms:modified xsi:type="dcterms:W3CDTF">2018-06-04T15:23:32Z</dcterms:modified>
</cp:coreProperties>
</file>